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Financial Mod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KES &quot;#,##0"/>
    <numFmt numFmtId="165" formatCode="0.0%"/>
  </numFmts>
  <fonts count="6">
    <font>
      <name val="Calibri"/>
      <family val="2"/>
      <color theme="1"/>
      <sz val="11"/>
      <scheme val="minor"/>
    </font>
    <font>
      <name val="Segoe UI"/>
      <b val="1"/>
      <color rgb="001F497D"/>
      <sz val="16"/>
    </font>
    <font>
      <name val="Segoe UI"/>
      <i val="1"/>
      <color rgb="00595959"/>
      <sz val="11"/>
    </font>
    <font>
      <name val="Segoe UI"/>
      <b val="1"/>
      <sz val="10"/>
    </font>
    <font>
      <name val="Segoe UI"/>
      <sz val="10"/>
    </font>
    <font>
      <name val="Segoe U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DCE6F1"/>
        <bgColor rgb="00DCE6F1"/>
      </patternFill>
    </fill>
    <fill>
      <patternFill patternType="solid">
        <fgColor rgb="001F497D"/>
        <bgColor rgb="001F497D"/>
      </patternFill>
    </fill>
    <fill>
      <patternFill patternType="solid">
        <fgColor rgb="00E9EDF4"/>
        <bgColor rgb="00E9EDF4"/>
      </patternFill>
    </fill>
  </fills>
  <borders count="3">
    <border>
      <left/>
      <right/>
      <top/>
      <bottom/>
      <diagonal/>
    </border>
    <border>
      <top style="thin">
        <color rgb="001F497D"/>
      </top>
      <bottom style="thin">
        <color rgb="001F497D"/>
      </bottom>
    </border>
    <border>
      <left style="thin">
        <color rgb="00D9D9D9"/>
      </left>
      <right style="thin">
        <color rgb="00D9D9D9"/>
      </right>
      <top style="thin">
        <color rgb="001F497D"/>
      </top>
      <bottom style="double">
        <color rgb="001F497D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3" fontId="3" fillId="0" borderId="0" applyAlignment="1" pivotButton="0" quotePrefix="0" xfId="0">
      <alignment horizontal="right"/>
    </xf>
    <xf numFmtId="164" fontId="3" fillId="0" borderId="0" applyAlignment="1" pivotButton="0" quotePrefix="0" xfId="0">
      <alignment horizontal="right"/>
    </xf>
    <xf numFmtId="0" fontId="5" fillId="3" borderId="0" applyAlignment="1" pivotButton="0" quotePrefix="0" xfId="0">
      <alignment horizontal="left"/>
    </xf>
    <xf numFmtId="0" fontId="5" fillId="3" borderId="0" applyAlignment="1" pivotButton="0" quotePrefix="0" xfId="0">
      <alignment horizontal="center"/>
    </xf>
    <xf numFmtId="0" fontId="3" fillId="0" borderId="0" pivotButton="0" quotePrefix="0" xfId="0"/>
    <xf numFmtId="165" fontId="3" fillId="0" borderId="0" applyAlignment="1" pivotButton="0" quotePrefix="0" xfId="0">
      <alignment horizontal="center"/>
    </xf>
    <xf numFmtId="165" fontId="3" fillId="0" borderId="0" pivotButton="0" quotePrefix="0" xfId="0"/>
    <xf numFmtId="164" fontId="4" fillId="0" borderId="0" pivotButton="0" quotePrefix="0" xfId="0"/>
    <xf numFmtId="0" fontId="3" fillId="4" borderId="1" pivotButton="0" quotePrefix="0" xfId="0"/>
    <xf numFmtId="164" fontId="3" fillId="4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3" fillId="4" borderId="2" pivotButton="0" quotePrefix="0" xfId="0"/>
    <xf numFmtId="164" fontId="3" fillId="4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1" workbookViewId="0">
      <selection activeCell="A1" sqref="A1"/>
    </sheetView>
  </sheetViews>
  <sheetFormatPr baseColWidth="8" defaultRowHeight="15"/>
  <cols>
    <col width="45" customWidth="1" min="1" max="1"/>
    <col width="18" customWidth="1" min="2" max="2"/>
    <col width="12" customWidth="1" min="3" max="3"/>
  </cols>
  <sheetData>
    <row r="1">
      <c r="A1" s="1" t="inlineStr">
        <is>
          <t>Peri-Urban Co-Working Space - Financial Model Assumptions</t>
        </is>
      </c>
    </row>
    <row r="2">
      <c r="A2" s="2" t="inlineStr">
        <is>
          <t>Key parameters and drivers for an 800 sq. ft. workspace setup in Kenya</t>
        </is>
      </c>
    </row>
    <row r="3"/>
    <row r="4">
      <c r="A4" s="3" t="inlineStr">
        <is>
          <t>SPACE &amp; OPERATIONAL PARAMETERS</t>
        </is>
      </c>
    </row>
    <row r="5">
      <c r="A5" s="4" t="inlineStr">
        <is>
          <t>Total Floor Area (sq. ft.)</t>
        </is>
      </c>
      <c r="B5" s="5" t="n">
        <v>800</v>
      </c>
    </row>
    <row r="6">
      <c r="A6" s="4" t="inlineStr">
        <is>
          <t>Total Hot-Desk Capacity (Seats)</t>
        </is>
      </c>
      <c r="B6" s="5" t="n">
        <v>20</v>
      </c>
    </row>
    <row r="7">
      <c r="A7" s="4" t="inlineStr">
        <is>
          <t>Dedicated Desk Capacity (Seats)</t>
        </is>
      </c>
      <c r="B7" s="5" t="n">
        <v>4</v>
      </c>
    </row>
    <row r="8">
      <c r="A8" s="4" t="inlineStr">
        <is>
          <t>Boardroom Capacity (Pax)</t>
        </is>
      </c>
      <c r="B8" s="5" t="n">
        <v>8</v>
      </c>
    </row>
    <row r="9">
      <c r="A9" s="4" t="inlineStr">
        <is>
          <t>Working Days per Month</t>
        </is>
      </c>
      <c r="B9" s="5" t="n">
        <v>22</v>
      </c>
    </row>
    <row r="10">
      <c r="A10" s="3" t="inlineStr"/>
    </row>
    <row r="11">
      <c r="A11" s="3" t="inlineStr">
        <is>
          <t>PRICING MATRIX (KES)</t>
        </is>
      </c>
    </row>
    <row r="12">
      <c r="A12" s="4" t="inlineStr">
        <is>
          <t>Daily Hot-Desk Pass Rate</t>
        </is>
      </c>
      <c r="B12" s="6" t="n">
        <v>500</v>
      </c>
    </row>
    <row r="13">
      <c r="A13" s="4" t="inlineStr">
        <is>
          <t>Half-Day Hot-Desk Pass Rate</t>
        </is>
      </c>
      <c r="B13" s="6" t="n">
        <v>300</v>
      </c>
    </row>
    <row r="14">
      <c r="A14" s="4" t="inlineStr">
        <is>
          <t>Monthly Flexi Hot-Desk Pass</t>
        </is>
      </c>
      <c r="B14" s="6" t="n">
        <v>7000</v>
      </c>
    </row>
    <row r="15">
      <c r="A15" s="4" t="inlineStr">
        <is>
          <t>Monthly Dedicated Desk Rate</t>
        </is>
      </c>
      <c r="B15" s="6" t="n">
        <v>9500</v>
      </c>
    </row>
    <row r="16">
      <c r="A16" s="4" t="inlineStr">
        <is>
          <t>Boardroom Hourly Rate</t>
        </is>
      </c>
      <c r="B16" s="6" t="n">
        <v>800</v>
      </c>
    </row>
    <row r="17">
      <c r="A17" s="4" t="inlineStr">
        <is>
          <t>Virtual Office Monthly Rate</t>
        </is>
      </c>
      <c r="B17" s="6" t="n">
        <v>2500</v>
      </c>
    </row>
    <row r="18">
      <c r="A18" s="4" t="inlineStr">
        <is>
          <t>Average Daily Printing/Add-on Revenue per Desk</t>
        </is>
      </c>
      <c r="B18" s="6" t="n">
        <v>25</v>
      </c>
    </row>
    <row r="19">
      <c r="A19" s="3" t="inlineStr"/>
    </row>
    <row r="20">
      <c r="A20" s="3" t="inlineStr">
        <is>
          <t>CAPITAL EXPENDITURE (CAPEX) ASSUMPTIONS</t>
        </is>
      </c>
    </row>
    <row r="21">
      <c r="A21" s="4" t="inlineStr">
        <is>
          <t>Rent Deposit &amp; Advance (3 Months)</t>
        </is>
      </c>
      <c r="B21" s="6" t="n">
        <v>135000</v>
      </c>
    </row>
    <row r="22">
      <c r="A22" s="4" t="inlineStr">
        <is>
          <t>Partitioning &amp; Interior Fit-out</t>
        </is>
      </c>
      <c r="B22" s="6" t="n">
        <v>120000</v>
      </c>
    </row>
    <row r="23">
      <c r="A23" s="4" t="inlineStr">
        <is>
          <t>Furniture (Desks, Ergonomic Chairs, Lounge)</t>
        </is>
      </c>
      <c r="B23" s="6" t="n">
        <v>180000</v>
      </c>
    </row>
    <row r="24">
      <c r="A24" s="4" t="inlineStr">
        <is>
          <t>Power Backup (3.5kVA Inverter + Lithium Battery)</t>
        </is>
      </c>
      <c r="B24" s="6" t="n">
        <v>115000</v>
      </c>
    </row>
    <row r="25">
      <c r="A25" s="4" t="inlineStr">
        <is>
          <t>Access Control &amp; Security (CCTV + RFID/PIN)</t>
        </is>
      </c>
      <c r="B25" s="6" t="n">
        <v>35000</v>
      </c>
    </row>
    <row r="26">
      <c r="A26" s="4" t="inlineStr">
        <is>
          <t>Beverage Station &amp; Kitchen Equipment</t>
        </is>
      </c>
      <c r="B26" s="6" t="n">
        <v>25000</v>
      </c>
    </row>
    <row r="27">
      <c r="A27" s="4" t="inlineStr">
        <is>
          <t>Branding, Signage &amp; Decor</t>
        </is>
      </c>
      <c r="B27" s="6" t="n">
        <v>20000</v>
      </c>
    </row>
    <row r="28">
      <c r="A28" s="4" t="inlineStr">
        <is>
          <t>Licensing &amp; Single Business Permits</t>
        </is>
      </c>
      <c r="B28" s="6" t="n">
        <v>30000</v>
      </c>
    </row>
    <row r="29">
      <c r="A29" s="3" t="inlineStr"/>
    </row>
    <row r="30">
      <c r="A30" s="3" t="inlineStr">
        <is>
          <t>MONTHLY OPERATIONAL EXPENDITURE (OPEX)</t>
        </is>
      </c>
    </row>
    <row r="31">
      <c r="A31" s="4" t="inlineStr">
        <is>
          <t>Monthly Property Rent</t>
        </is>
      </c>
      <c r="B31" s="6" t="n">
        <v>45000</v>
      </c>
    </row>
    <row r="32">
      <c r="A32" s="4" t="inlineStr">
        <is>
          <t>Primary Fiber Internet (Dedicated Line)</t>
        </is>
      </c>
      <c r="B32" s="6" t="n">
        <v>8000</v>
      </c>
    </row>
    <row r="33">
      <c r="A33" s="4" t="inlineStr">
        <is>
          <t>Secondary Internet (Backup Line/5G)</t>
        </is>
      </c>
      <c r="B33" s="6" t="n">
        <v>4000</v>
      </c>
    </row>
    <row r="34">
      <c r="A34" s="4" t="inlineStr">
        <is>
          <t>Electricity &amp; Water Utilities</t>
        </is>
      </c>
      <c r="B34" s="6" t="n">
        <v>8000</v>
      </c>
    </row>
    <row r="35">
      <c r="A35" s="4" t="inlineStr">
        <is>
          <t>Beverages &amp; Cleaning Supplies</t>
        </is>
      </c>
      <c r="B35" s="6" t="n">
        <v>7000</v>
      </c>
    </row>
    <row r="36">
      <c r="A36" s="4" t="inlineStr">
        <is>
          <t>Community Host / Part-time Admin Salary</t>
        </is>
      </c>
      <c r="B36" s="6" t="n">
        <v>20000</v>
      </c>
    </row>
    <row r="37">
      <c r="A37" s="4" t="inlineStr">
        <is>
          <t>Local Marketing &amp; Software/Sundries</t>
        </is>
      </c>
      <c r="B37" s="6" t="n">
        <v>8000</v>
      </c>
    </row>
  </sheetData>
  <mergeCells count="7">
    <mergeCell ref="A10:C10"/>
    <mergeCell ref="A19:C19"/>
    <mergeCell ref="A11:C11"/>
    <mergeCell ref="A30:C30"/>
    <mergeCell ref="A29:C29"/>
    <mergeCell ref="A4:C4"/>
    <mergeCell ref="A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8" customWidth="1" min="14" max="14"/>
  </cols>
  <sheetData>
    <row r="1">
      <c r="A1" s="1" t="inlineStr">
        <is>
          <t>Peri-Urban Co-Working Space - 12-Month Financial Model</t>
        </is>
      </c>
    </row>
    <row r="2">
      <c r="A2" s="2" t="inlineStr">
        <is>
          <t>Dynamic revenue &amp; expense forecast with ramping occupancy levels</t>
        </is>
      </c>
    </row>
    <row r="3"/>
    <row r="4">
      <c r="A4" s="7" t="inlineStr">
        <is>
          <t>Metric / Month</t>
        </is>
      </c>
      <c r="B4" s="8" t="inlineStr">
        <is>
          <t>M1</t>
        </is>
      </c>
      <c r="C4" s="8" t="inlineStr">
        <is>
          <t>M2</t>
        </is>
      </c>
      <c r="D4" s="8" t="inlineStr">
        <is>
          <t>M3</t>
        </is>
      </c>
      <c r="E4" s="8" t="inlineStr">
        <is>
          <t>M4</t>
        </is>
      </c>
      <c r="F4" s="8" t="inlineStr">
        <is>
          <t>M5</t>
        </is>
      </c>
      <c r="G4" s="8" t="inlineStr">
        <is>
          <t>M6</t>
        </is>
      </c>
      <c r="H4" s="8" t="inlineStr">
        <is>
          <t>M7</t>
        </is>
      </c>
      <c r="I4" s="8" t="inlineStr">
        <is>
          <t>M8</t>
        </is>
      </c>
      <c r="J4" s="8" t="inlineStr">
        <is>
          <t>M9</t>
        </is>
      </c>
      <c r="K4" s="8" t="inlineStr">
        <is>
          <t>M10</t>
        </is>
      </c>
      <c r="L4" s="8" t="inlineStr">
        <is>
          <t>M11</t>
        </is>
      </c>
      <c r="M4" s="8" t="inlineStr">
        <is>
          <t>M12</t>
        </is>
      </c>
      <c r="N4" s="8" t="inlineStr">
        <is>
          <t>Year 1 Total</t>
        </is>
      </c>
    </row>
    <row r="5">
      <c r="A5" s="9" t="inlineStr">
        <is>
          <t>Occupancy Rate Assumption</t>
        </is>
      </c>
      <c r="B5" s="10" t="n">
        <v>0.3</v>
      </c>
      <c r="C5" s="10" t="n">
        <v>0.4</v>
      </c>
      <c r="D5" s="10" t="n">
        <v>0.5</v>
      </c>
      <c r="E5" s="10" t="n">
        <v>0.6</v>
      </c>
      <c r="F5" s="10" t="n">
        <v>0.65</v>
      </c>
      <c r="G5" s="10" t="n">
        <v>0.7</v>
      </c>
      <c r="H5" s="10" t="n">
        <v>0.75</v>
      </c>
      <c r="I5" s="10" t="n">
        <v>0.8</v>
      </c>
      <c r="J5" s="10" t="n">
        <v>0.8</v>
      </c>
      <c r="K5" s="10" t="n">
        <v>0.85</v>
      </c>
      <c r="L5" s="10" t="n">
        <v>0.85</v>
      </c>
      <c r="M5" s="10" t="n">
        <v>0.85</v>
      </c>
      <c r="N5" s="11">
        <f>AVERAGE(B5:M5)</f>
        <v/>
      </c>
    </row>
    <row r="6">
      <c r="A6" s="3" t="inlineStr">
        <is>
          <t>REVENUE STREAMS (KES)</t>
        </is>
      </c>
    </row>
    <row r="7">
      <c r="A7" s="4" t="inlineStr">
        <is>
          <t>Daily Hot-Desk Passes</t>
        </is>
      </c>
      <c r="B7" s="12">
        <f>B$5 * Assumptions!$B$5 * Assumptions!$B$9 * Assumptions!$B$10</f>
        <v/>
      </c>
      <c r="C7" s="12">
        <f>C$5 * Assumptions!$C$5 * Assumptions!$B$9 * Assumptions!$B$10</f>
        <v/>
      </c>
      <c r="D7" s="12">
        <f>D$5 * Assumptions!$D$5 * Assumptions!$B$9 * Assumptions!$B$10</f>
        <v/>
      </c>
      <c r="E7" s="12">
        <f>E$5 * Assumptions!$E$5 * Assumptions!$B$9 * Assumptions!$B$10</f>
        <v/>
      </c>
      <c r="F7" s="12">
        <f>F$5 * Assumptions!$F$5 * Assumptions!$B$9 * Assumptions!$B$10</f>
        <v/>
      </c>
      <c r="G7" s="12">
        <f>G$5 * Assumptions!$G$5 * Assumptions!$B$9 * Assumptions!$B$10</f>
        <v/>
      </c>
      <c r="H7" s="12">
        <f>H$5 * Assumptions!$H$5 * Assumptions!$B$9 * Assumptions!$B$10</f>
        <v/>
      </c>
      <c r="I7" s="12">
        <f>I$5 * Assumptions!$I$5 * Assumptions!$B$9 * Assumptions!$B$10</f>
        <v/>
      </c>
      <c r="J7" s="12">
        <f>J$5 * Assumptions!$J$5 * Assumptions!$B$9 * Assumptions!$B$10</f>
        <v/>
      </c>
      <c r="K7" s="12">
        <f>K$5 * Assumptions!$K$5 * Assumptions!$B$9 * Assumptions!$B$10</f>
        <v/>
      </c>
      <c r="L7" s="12">
        <f>L$5 * Assumptions!$L$5 * Assumptions!$B$9 * Assumptions!$B$10</f>
        <v/>
      </c>
      <c r="M7" s="12">
        <f>M$5 * Assumptions!$M$5 * Assumptions!$B$9 * Assumptions!$B$10</f>
        <v/>
      </c>
      <c r="N7" s="12">
        <f>SUM(B7:M7)</f>
        <v/>
      </c>
    </row>
    <row r="8">
      <c r="A8" s="4" t="inlineStr">
        <is>
          <t>Monthly Flexi Hot-Desk Passes</t>
        </is>
      </c>
      <c r="B8" s="12">
        <f>ROUND(B$5 * 6, 0) * Assumptions!$B$11</f>
        <v/>
      </c>
      <c r="C8" s="12">
        <f>ROUND(C$5 * 6, 0) * Assumptions!$B$11</f>
        <v/>
      </c>
      <c r="D8" s="12">
        <f>ROUND(D$5 * 6, 0) * Assumptions!$B$11</f>
        <v/>
      </c>
      <c r="E8" s="12">
        <f>ROUND(E$5 * 6, 0) * Assumptions!$B$11</f>
        <v/>
      </c>
      <c r="F8" s="12">
        <f>ROUND(F$5 * 6, 0) * Assumptions!$B$11</f>
        <v/>
      </c>
      <c r="G8" s="12">
        <f>ROUND(G$5 * 6, 0) * Assumptions!$B$11</f>
        <v/>
      </c>
      <c r="H8" s="12">
        <f>ROUND(H$5 * 6, 0) * Assumptions!$B$11</f>
        <v/>
      </c>
      <c r="I8" s="12">
        <f>ROUND(I$5 * 6, 0) * Assumptions!$B$11</f>
        <v/>
      </c>
      <c r="J8" s="12">
        <f>ROUND(J$5 * 6, 0) * Assumptions!$B$11</f>
        <v/>
      </c>
      <c r="K8" s="12">
        <f>ROUND(K$5 * 6, 0) * Assumptions!$B$11</f>
        <v/>
      </c>
      <c r="L8" s="12">
        <f>ROUND(L$5 * 6, 0) * Assumptions!$B$11</f>
        <v/>
      </c>
      <c r="M8" s="12">
        <f>ROUND(M$5 * 6, 0) * Assumptions!$B$11</f>
        <v/>
      </c>
      <c r="N8" s="12">
        <f>SUM(B8:M8)</f>
        <v/>
      </c>
    </row>
    <row r="9">
      <c r="A9" s="4" t="inlineStr">
        <is>
          <t>Dedicated Desk Passes</t>
        </is>
      </c>
      <c r="B9" s="12">
        <f>ROUND(B$5 * Assumptions!$B$6, 0) * Assumptions!$B$12</f>
        <v/>
      </c>
      <c r="C9" s="12">
        <f>ROUND(C$5 * Assumptions!$B$6, 0) * Assumptions!$B$12</f>
        <v/>
      </c>
      <c r="D9" s="12">
        <f>ROUND(D$5 * Assumptions!$B$6, 0) * Assumptions!$B$12</f>
        <v/>
      </c>
      <c r="E9" s="12">
        <f>ROUND(E$5 * Assumptions!$B$6, 0) * Assumptions!$B$12</f>
        <v/>
      </c>
      <c r="F9" s="12">
        <f>ROUND(F$5 * Assumptions!$B$6, 0) * Assumptions!$B$12</f>
        <v/>
      </c>
      <c r="G9" s="12">
        <f>ROUND(G$5 * Assumptions!$B$6, 0) * Assumptions!$B$12</f>
        <v/>
      </c>
      <c r="H9" s="12">
        <f>ROUND(H$5 * Assumptions!$B$6, 0) * Assumptions!$B$12</f>
        <v/>
      </c>
      <c r="I9" s="12">
        <f>ROUND(I$5 * Assumptions!$B$6, 0) * Assumptions!$B$12</f>
        <v/>
      </c>
      <c r="J9" s="12">
        <f>ROUND(J$5 * Assumptions!$B$6, 0) * Assumptions!$B$12</f>
        <v/>
      </c>
      <c r="K9" s="12">
        <f>ROUND(K$5 * Assumptions!$B$6, 0) * Assumptions!$B$12</f>
        <v/>
      </c>
      <c r="L9" s="12">
        <f>ROUND(L$5 * Assumptions!$B$6, 0) * Assumptions!$B$12</f>
        <v/>
      </c>
      <c r="M9" s="12">
        <f>ROUND(M$5 * Assumptions!$B$6, 0) * Assumptions!$B$12</f>
        <v/>
      </c>
      <c r="N9" s="12">
        <f>SUM(B9:M9)</f>
        <v/>
      </c>
    </row>
    <row r="10">
      <c r="A10" s="4" t="inlineStr">
        <is>
          <t>Boardroom Rentals</t>
        </is>
      </c>
      <c r="B10" s="12">
        <f>ROUND(B$5 * 30, 0) * Assumptions!$B$13</f>
        <v/>
      </c>
      <c r="C10" s="12">
        <f>ROUND(C$5 * 30, 0) * Assumptions!$B$13</f>
        <v/>
      </c>
      <c r="D10" s="12">
        <f>ROUND(D$5 * 30, 0) * Assumptions!$B$13</f>
        <v/>
      </c>
      <c r="E10" s="12">
        <f>ROUND(E$5 * 30, 0) * Assumptions!$B$13</f>
        <v/>
      </c>
      <c r="F10" s="12">
        <f>ROUND(F$5 * 30, 0) * Assumptions!$B$13</f>
        <v/>
      </c>
      <c r="G10" s="12">
        <f>ROUND(G$5 * 30, 0) * Assumptions!$B$13</f>
        <v/>
      </c>
      <c r="H10" s="12">
        <f>ROUND(H$5 * 30, 0) * Assumptions!$B$13</f>
        <v/>
      </c>
      <c r="I10" s="12">
        <f>ROUND(I$5 * 30, 0) * Assumptions!$B$13</f>
        <v/>
      </c>
      <c r="J10" s="12">
        <f>ROUND(J$5 * 30, 0) * Assumptions!$B$13</f>
        <v/>
      </c>
      <c r="K10" s="12">
        <f>ROUND(K$5 * 30, 0) * Assumptions!$B$13</f>
        <v/>
      </c>
      <c r="L10" s="12">
        <f>ROUND(L$5 * 30, 0) * Assumptions!$B$13</f>
        <v/>
      </c>
      <c r="M10" s="12">
        <f>ROUND(M$5 * 30, 0) * Assumptions!$B$13</f>
        <v/>
      </c>
      <c r="N10" s="12">
        <f>SUM(B10:M10)</f>
        <v/>
      </c>
    </row>
    <row r="11">
      <c r="A11" s="4" t="inlineStr">
        <is>
          <t>Virtual Office Services</t>
        </is>
      </c>
      <c r="B11" s="12">
        <f>ROUND(B$5 * 8, 0) * Assumptions!$B$14</f>
        <v/>
      </c>
      <c r="C11" s="12">
        <f>ROUND(C$5 * 8, 0) * Assumptions!$B$14</f>
        <v/>
      </c>
      <c r="D11" s="12">
        <f>ROUND(D$5 * 8, 0) * Assumptions!$B$14</f>
        <v/>
      </c>
      <c r="E11" s="12">
        <f>ROUND(E$5 * 8, 0) * Assumptions!$B$14</f>
        <v/>
      </c>
      <c r="F11" s="12">
        <f>ROUND(F$5 * 8, 0) * Assumptions!$B$14</f>
        <v/>
      </c>
      <c r="G11" s="12">
        <f>ROUND(G$5 * 8, 0) * Assumptions!$B$14</f>
        <v/>
      </c>
      <c r="H11" s="12">
        <f>ROUND(H$5 * 8, 0) * Assumptions!$B$14</f>
        <v/>
      </c>
      <c r="I11" s="12">
        <f>ROUND(I$5 * 8, 0) * Assumptions!$B$14</f>
        <v/>
      </c>
      <c r="J11" s="12">
        <f>ROUND(J$5 * 8, 0) * Assumptions!$B$14</f>
        <v/>
      </c>
      <c r="K11" s="12">
        <f>ROUND(K$5 * 8, 0) * Assumptions!$B$14</f>
        <v/>
      </c>
      <c r="L11" s="12">
        <f>ROUND(L$5 * 8, 0) * Assumptions!$B$14</f>
        <v/>
      </c>
      <c r="M11" s="12">
        <f>ROUND(M$5 * 8, 0) * Assumptions!$B$14</f>
        <v/>
      </c>
      <c r="N11" s="12">
        <f>SUM(B11:M11)</f>
        <v/>
      </c>
    </row>
    <row r="12">
      <c r="A12" s="4" t="inlineStr">
        <is>
          <t>Add-on Printing &amp; Services</t>
        </is>
      </c>
      <c r="B12" s="12">
        <f>B$5 * Assumptions!$B$5 * Assumptions!$B$9 * Assumptions!$B$15</f>
        <v/>
      </c>
      <c r="C12" s="12">
        <f>C$5 * Assumptions!$C$5 * Assumptions!$B$9 * Assumptions!$B$15</f>
        <v/>
      </c>
      <c r="D12" s="12">
        <f>D$5 * Assumptions!$D$5 * Assumptions!$B$9 * Assumptions!$B$15</f>
        <v/>
      </c>
      <c r="E12" s="12">
        <f>E$5 * Assumptions!$E$5 * Assumptions!$B$9 * Assumptions!$B$15</f>
        <v/>
      </c>
      <c r="F12" s="12">
        <f>F$5 * Assumptions!$F$5 * Assumptions!$B$9 * Assumptions!$B$15</f>
        <v/>
      </c>
      <c r="G12" s="12">
        <f>G$5 * Assumptions!$G$5 * Assumptions!$B$9 * Assumptions!$B$15</f>
        <v/>
      </c>
      <c r="H12" s="12">
        <f>H$5 * Assumptions!$H$5 * Assumptions!$B$9 * Assumptions!$B$15</f>
        <v/>
      </c>
      <c r="I12" s="12">
        <f>I$5 * Assumptions!$I$5 * Assumptions!$B$9 * Assumptions!$B$15</f>
        <v/>
      </c>
      <c r="J12" s="12">
        <f>J$5 * Assumptions!$J$5 * Assumptions!$B$9 * Assumptions!$B$15</f>
        <v/>
      </c>
      <c r="K12" s="12">
        <f>K$5 * Assumptions!$K$5 * Assumptions!$B$9 * Assumptions!$B$15</f>
        <v/>
      </c>
      <c r="L12" s="12">
        <f>L$5 * Assumptions!$L$5 * Assumptions!$B$9 * Assumptions!$B$15</f>
        <v/>
      </c>
      <c r="M12" s="12">
        <f>M$5 * Assumptions!$M$5 * Assumptions!$B$9 * Assumptions!$B$15</f>
        <v/>
      </c>
      <c r="N12" s="12">
        <f>SUM(B12:M12)</f>
        <v/>
      </c>
    </row>
    <row r="13">
      <c r="A13" s="13" t="inlineStr">
        <is>
          <t>TOTAL GROSS REVENUE</t>
        </is>
      </c>
      <c r="B13" s="14">
        <f>SUM(B7:B12)</f>
        <v/>
      </c>
      <c r="C13" s="14">
        <f>SUM(C7:C12)</f>
        <v/>
      </c>
      <c r="D13" s="14">
        <f>SUM(D7:D12)</f>
        <v/>
      </c>
      <c r="E13" s="14">
        <f>SUM(E7:E12)</f>
        <v/>
      </c>
      <c r="F13" s="14">
        <f>SUM(F7:F12)</f>
        <v/>
      </c>
      <c r="G13" s="14">
        <f>SUM(G7:G12)</f>
        <v/>
      </c>
      <c r="H13" s="14">
        <f>SUM(H7:H12)</f>
        <v/>
      </c>
      <c r="I13" s="14">
        <f>SUM(I7:I12)</f>
        <v/>
      </c>
      <c r="J13" s="14">
        <f>SUM(J7:J12)</f>
        <v/>
      </c>
      <c r="K13" s="14">
        <f>SUM(K7:K12)</f>
        <v/>
      </c>
      <c r="L13" s="14">
        <f>SUM(L7:L12)</f>
        <v/>
      </c>
      <c r="M13" s="14">
        <f>SUM(M7:M12)</f>
        <v/>
      </c>
      <c r="N13" s="14">
        <f>SUM(N7:N12)</f>
        <v/>
      </c>
    </row>
    <row r="14"/>
    <row r="15">
      <c r="A15" s="3" t="inlineStr">
        <is>
          <t>OPERATIONAL EXPENSES (OPEX)</t>
        </is>
      </c>
    </row>
    <row r="16">
      <c r="A16" s="4" t="inlineStr">
        <is>
          <t>Property Rent</t>
        </is>
      </c>
      <c r="B16" s="12">
        <f>Assumptions!$B$26</f>
        <v/>
      </c>
      <c r="C16" s="12">
        <f>Assumptions!$B$26</f>
        <v/>
      </c>
      <c r="D16" s="12">
        <f>Assumptions!$B$26</f>
        <v/>
      </c>
      <c r="E16" s="12">
        <f>Assumptions!$B$26</f>
        <v/>
      </c>
      <c r="F16" s="12">
        <f>Assumptions!$B$26</f>
        <v/>
      </c>
      <c r="G16" s="12">
        <f>Assumptions!$B$26</f>
        <v/>
      </c>
      <c r="H16" s="12">
        <f>Assumptions!$B$26</f>
        <v/>
      </c>
      <c r="I16" s="12">
        <f>Assumptions!$B$26</f>
        <v/>
      </c>
      <c r="J16" s="12">
        <f>Assumptions!$B$26</f>
        <v/>
      </c>
      <c r="K16" s="12">
        <f>Assumptions!$B$26</f>
        <v/>
      </c>
      <c r="L16" s="12">
        <f>Assumptions!$B$26</f>
        <v/>
      </c>
      <c r="M16" s="12">
        <f>Assumptions!$B$26</f>
        <v/>
      </c>
      <c r="N16" s="12">
        <f>SUM(B16:M16)</f>
        <v/>
      </c>
    </row>
    <row r="17">
      <c r="A17" s="4" t="inlineStr">
        <is>
          <t>Primary Internet Line</t>
        </is>
      </c>
      <c r="B17" s="12">
        <f>Assumptions!$B$27</f>
        <v/>
      </c>
      <c r="C17" s="12">
        <f>Assumptions!$B$27</f>
        <v/>
      </c>
      <c r="D17" s="12">
        <f>Assumptions!$B$27</f>
        <v/>
      </c>
      <c r="E17" s="12">
        <f>Assumptions!$B$27</f>
        <v/>
      </c>
      <c r="F17" s="12">
        <f>Assumptions!$B$27</f>
        <v/>
      </c>
      <c r="G17" s="12">
        <f>Assumptions!$B$27</f>
        <v/>
      </c>
      <c r="H17" s="12">
        <f>Assumptions!$B$27</f>
        <v/>
      </c>
      <c r="I17" s="12">
        <f>Assumptions!$B$27</f>
        <v/>
      </c>
      <c r="J17" s="12">
        <f>Assumptions!$B$27</f>
        <v/>
      </c>
      <c r="K17" s="12">
        <f>Assumptions!$B$27</f>
        <v/>
      </c>
      <c r="L17" s="12">
        <f>Assumptions!$B$27</f>
        <v/>
      </c>
      <c r="M17" s="12">
        <f>Assumptions!$B$27</f>
        <v/>
      </c>
      <c r="N17" s="12">
        <f>SUM(B17:M17)</f>
        <v/>
      </c>
    </row>
    <row r="18">
      <c r="A18" s="4" t="inlineStr">
        <is>
          <t>Secondary/Backup Internet</t>
        </is>
      </c>
      <c r="B18" s="12">
        <f>Assumptions!$B$28</f>
        <v/>
      </c>
      <c r="C18" s="12">
        <f>Assumptions!$B$28</f>
        <v/>
      </c>
      <c r="D18" s="12">
        <f>Assumptions!$B$28</f>
        <v/>
      </c>
      <c r="E18" s="12">
        <f>Assumptions!$B$28</f>
        <v/>
      </c>
      <c r="F18" s="12">
        <f>Assumptions!$B$28</f>
        <v/>
      </c>
      <c r="G18" s="12">
        <f>Assumptions!$B$28</f>
        <v/>
      </c>
      <c r="H18" s="12">
        <f>Assumptions!$B$28</f>
        <v/>
      </c>
      <c r="I18" s="12">
        <f>Assumptions!$B$28</f>
        <v/>
      </c>
      <c r="J18" s="12">
        <f>Assumptions!$B$28</f>
        <v/>
      </c>
      <c r="K18" s="12">
        <f>Assumptions!$B$28</f>
        <v/>
      </c>
      <c r="L18" s="12">
        <f>Assumptions!$B$28</f>
        <v/>
      </c>
      <c r="M18" s="12">
        <f>Assumptions!$B$28</f>
        <v/>
      </c>
      <c r="N18" s="12">
        <f>SUM(B18:M18)</f>
        <v/>
      </c>
    </row>
    <row r="19">
      <c r="A19" s="4" t="inlineStr">
        <is>
          <t>Electricity &amp; Water</t>
        </is>
      </c>
      <c r="B19" s="12">
        <f>Assumptions!$B$29</f>
        <v/>
      </c>
      <c r="C19" s="12">
        <f>Assumptions!$B$29</f>
        <v/>
      </c>
      <c r="D19" s="12">
        <f>Assumptions!$B$29</f>
        <v/>
      </c>
      <c r="E19" s="12">
        <f>Assumptions!$B$29</f>
        <v/>
      </c>
      <c r="F19" s="12">
        <f>Assumptions!$B$29</f>
        <v/>
      </c>
      <c r="G19" s="12">
        <f>Assumptions!$B$29</f>
        <v/>
      </c>
      <c r="H19" s="12">
        <f>Assumptions!$B$29</f>
        <v/>
      </c>
      <c r="I19" s="12">
        <f>Assumptions!$B$29</f>
        <v/>
      </c>
      <c r="J19" s="12">
        <f>Assumptions!$B$29</f>
        <v/>
      </c>
      <c r="K19" s="12">
        <f>Assumptions!$B$29</f>
        <v/>
      </c>
      <c r="L19" s="12">
        <f>Assumptions!$B$29</f>
        <v/>
      </c>
      <c r="M19" s="12">
        <f>Assumptions!$B$29</f>
        <v/>
      </c>
      <c r="N19" s="12">
        <f>SUM(B19:M19)</f>
        <v/>
      </c>
    </row>
    <row r="20">
      <c r="A20" s="4" t="inlineStr">
        <is>
          <t>Beverages &amp; Supplies</t>
        </is>
      </c>
      <c r="B20" s="12">
        <f>Assumptions!$B$30 * B$5</f>
        <v/>
      </c>
      <c r="C20" s="12">
        <f>Assumptions!$B$30 * C$5</f>
        <v/>
      </c>
      <c r="D20" s="12">
        <f>Assumptions!$B$30 * D$5</f>
        <v/>
      </c>
      <c r="E20" s="12">
        <f>Assumptions!$B$30 * E$5</f>
        <v/>
      </c>
      <c r="F20" s="12">
        <f>Assumptions!$B$30 * F$5</f>
        <v/>
      </c>
      <c r="G20" s="12">
        <f>Assumptions!$B$30 * G$5</f>
        <v/>
      </c>
      <c r="H20" s="12">
        <f>Assumptions!$B$30 * H$5</f>
        <v/>
      </c>
      <c r="I20" s="12">
        <f>Assumptions!$B$30 * I$5</f>
        <v/>
      </c>
      <c r="J20" s="12">
        <f>Assumptions!$B$30 * J$5</f>
        <v/>
      </c>
      <c r="K20" s="12">
        <f>Assumptions!$B$30 * K$5</f>
        <v/>
      </c>
      <c r="L20" s="12">
        <f>Assumptions!$B$30 * L$5</f>
        <v/>
      </c>
      <c r="M20" s="12">
        <f>Assumptions!$B$30 * M$5</f>
        <v/>
      </c>
      <c r="N20" s="12">
        <f>SUM(B20:M20)</f>
        <v/>
      </c>
    </row>
    <row r="21">
      <c r="A21" s="4" t="inlineStr">
        <is>
          <t>Staff Salary (Community Host)</t>
        </is>
      </c>
      <c r="B21" s="12">
        <f>Assumptions!$B$31</f>
        <v/>
      </c>
      <c r="C21" s="12">
        <f>Assumptions!$B$31</f>
        <v/>
      </c>
      <c r="D21" s="12">
        <f>Assumptions!$B$31</f>
        <v/>
      </c>
      <c r="E21" s="12">
        <f>Assumptions!$B$31</f>
        <v/>
      </c>
      <c r="F21" s="12">
        <f>Assumptions!$B$31</f>
        <v/>
      </c>
      <c r="G21" s="12">
        <f>Assumptions!$B$31</f>
        <v/>
      </c>
      <c r="H21" s="12">
        <f>Assumptions!$B$31</f>
        <v/>
      </c>
      <c r="I21" s="12">
        <f>Assumptions!$B$31</f>
        <v/>
      </c>
      <c r="J21" s="12">
        <f>Assumptions!$B$31</f>
        <v/>
      </c>
      <c r="K21" s="12">
        <f>Assumptions!$B$31</f>
        <v/>
      </c>
      <c r="L21" s="12">
        <f>Assumptions!$B$31</f>
        <v/>
      </c>
      <c r="M21" s="12">
        <f>Assumptions!$B$31</f>
        <v/>
      </c>
      <c r="N21" s="12">
        <f>SUM(B21:M21)</f>
        <v/>
      </c>
    </row>
    <row r="22">
      <c r="A22" s="4" t="inlineStr">
        <is>
          <t>Marketing &amp; Admin Sundries</t>
        </is>
      </c>
      <c r="B22" s="12">
        <f>Assumptions!$B$32</f>
        <v/>
      </c>
      <c r="C22" s="12">
        <f>Assumptions!$B$32</f>
        <v/>
      </c>
      <c r="D22" s="12">
        <f>Assumptions!$B$32</f>
        <v/>
      </c>
      <c r="E22" s="12">
        <f>Assumptions!$B$32</f>
        <v/>
      </c>
      <c r="F22" s="12">
        <f>Assumptions!$B$32</f>
        <v/>
      </c>
      <c r="G22" s="12">
        <f>Assumptions!$B$32</f>
        <v/>
      </c>
      <c r="H22" s="12">
        <f>Assumptions!$B$32</f>
        <v/>
      </c>
      <c r="I22" s="12">
        <f>Assumptions!$B$32</f>
        <v/>
      </c>
      <c r="J22" s="12">
        <f>Assumptions!$B$32</f>
        <v/>
      </c>
      <c r="K22" s="12">
        <f>Assumptions!$B$32</f>
        <v/>
      </c>
      <c r="L22" s="12">
        <f>Assumptions!$B$32</f>
        <v/>
      </c>
      <c r="M22" s="12">
        <f>Assumptions!$B$32</f>
        <v/>
      </c>
      <c r="N22" s="12">
        <f>SUM(B22:M22)</f>
        <v/>
      </c>
    </row>
    <row r="23">
      <c r="A23" s="13" t="inlineStr">
        <is>
          <t>TOTAL OPEX</t>
        </is>
      </c>
      <c r="B23" s="14">
        <f>SUM(B16:B22)</f>
        <v/>
      </c>
      <c r="C23" s="14">
        <f>SUM(C16:C22)</f>
        <v/>
      </c>
      <c r="D23" s="14">
        <f>SUM(D16:D22)</f>
        <v/>
      </c>
      <c r="E23" s="14">
        <f>SUM(E16:E22)</f>
        <v/>
      </c>
      <c r="F23" s="14">
        <f>SUM(F16:F22)</f>
        <v/>
      </c>
      <c r="G23" s="14">
        <f>SUM(G16:G22)</f>
        <v/>
      </c>
      <c r="H23" s="14">
        <f>SUM(H16:H22)</f>
        <v/>
      </c>
      <c r="I23" s="14">
        <f>SUM(I16:I22)</f>
        <v/>
      </c>
      <c r="J23" s="14">
        <f>SUM(J16:J22)</f>
        <v/>
      </c>
      <c r="K23" s="14">
        <f>SUM(K16:K22)</f>
        <v/>
      </c>
      <c r="L23" s="14">
        <f>SUM(L16:L22)</f>
        <v/>
      </c>
      <c r="M23" s="14">
        <f>SUM(M16:M22)</f>
        <v/>
      </c>
      <c r="N23" s="14">
        <f>SUM(N16:N22)</f>
        <v/>
      </c>
    </row>
    <row r="24"/>
    <row r="25">
      <c r="A25" s="3" t="inlineStr">
        <is>
          <t>PROFITABILITY &amp; CASH FLOW SUMMARY</t>
        </is>
      </c>
    </row>
    <row r="26">
      <c r="A26" s="15" t="inlineStr">
        <is>
          <t>NET MONTHLY PROFIT (EBITDA)</t>
        </is>
      </c>
      <c r="B26" s="16">
        <f>B13-B23</f>
        <v/>
      </c>
      <c r="C26" s="16">
        <f>C13-C23</f>
        <v/>
      </c>
      <c r="D26" s="16">
        <f>D13-D23</f>
        <v/>
      </c>
      <c r="E26" s="16">
        <f>E13-E23</f>
        <v/>
      </c>
      <c r="F26" s="16">
        <f>F13-F23</f>
        <v/>
      </c>
      <c r="G26" s="16">
        <f>G13-G23</f>
        <v/>
      </c>
      <c r="H26" s="16">
        <f>H13-H23</f>
        <v/>
      </c>
      <c r="I26" s="16">
        <f>I13-I23</f>
        <v/>
      </c>
      <c r="J26" s="16">
        <f>J13-J23</f>
        <v/>
      </c>
      <c r="K26" s="16">
        <f>K13-K23</f>
        <v/>
      </c>
      <c r="L26" s="16">
        <f>L13-L23</f>
        <v/>
      </c>
      <c r="M26" s="16">
        <f>M13-M23</f>
        <v/>
      </c>
      <c r="N26" s="16">
        <f>SUM(B26:M26)</f>
        <v/>
      </c>
    </row>
    <row r="27">
      <c r="A27" s="9" t="inlineStr">
        <is>
          <t>Net Profit Margin %</t>
        </is>
      </c>
      <c r="B27" s="11">
        <f>B26/B13</f>
        <v/>
      </c>
      <c r="C27" s="11">
        <f>C26/C13</f>
        <v/>
      </c>
      <c r="D27" s="11">
        <f>D26/D13</f>
        <v/>
      </c>
      <c r="E27" s="11">
        <f>E26/E13</f>
        <v/>
      </c>
      <c r="F27" s="11">
        <f>F26/F13</f>
        <v/>
      </c>
      <c r="G27" s="11">
        <f>G26/G13</f>
        <v/>
      </c>
      <c r="H27" s="11">
        <f>H26/H13</f>
        <v/>
      </c>
      <c r="I27" s="11">
        <f>I26/I13</f>
        <v/>
      </c>
      <c r="J27" s="11">
        <f>J26/J13</f>
        <v/>
      </c>
      <c r="K27" s="11">
        <f>K26/K13</f>
        <v/>
      </c>
      <c r="L27" s="11">
        <f>L26/L13</f>
        <v/>
      </c>
      <c r="M27" s="11">
        <f>M26/M13</f>
        <v/>
      </c>
      <c r="N27" s="11">
        <f>N26/N13</f>
        <v/>
      </c>
    </row>
    <row r="28">
      <c r="A28" s="17" t="inlineStr">
        <is>
          <t>Cumulative Cash Flow (incl. CapEx)</t>
        </is>
      </c>
      <c r="B28" s="18">
        <f>-=SUM(Assumptions!$B$17:$B$24)+B26</f>
        <v/>
      </c>
      <c r="C28" s="18">
        <f>B28+C26</f>
        <v/>
      </c>
      <c r="D28" s="18">
        <f>C28+D26</f>
        <v/>
      </c>
      <c r="E28" s="18">
        <f>D28+E26</f>
        <v/>
      </c>
      <c r="F28" s="18">
        <f>E28+F26</f>
        <v/>
      </c>
      <c r="G28" s="18">
        <f>F28+G26</f>
        <v/>
      </c>
      <c r="H28" s="18">
        <f>G28+H26</f>
        <v/>
      </c>
      <c r="I28" s="18">
        <f>H28+I26</f>
        <v/>
      </c>
      <c r="J28" s="18">
        <f>I28+J26</f>
        <v/>
      </c>
      <c r="K28" s="18">
        <f>J28+K26</f>
        <v/>
      </c>
      <c r="L28" s="18">
        <f>K28+L26</f>
        <v/>
      </c>
      <c r="M28" s="18">
        <f>L28+M26</f>
        <v/>
      </c>
      <c r="N28" s="18">
        <f>M28</f>
        <v/>
      </c>
    </row>
  </sheetData>
  <mergeCells count="3">
    <mergeCell ref="A25:N25"/>
    <mergeCell ref="A6:N6"/>
    <mergeCell ref="A15:N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2026-07-28T16:18:55Z</dcterms:created>
  <dcterms:modified xmlns:dcterms="http://purl.org/dc/terms/" xmlns:xsi="http://www.w3.org/2001/XMLSchema-instance" xsi:type="dcterms:W3CDTF">2026-07-28T16:18:55Z</dcterms:modified>
</cp:coreProperties>
</file>