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D:\ECCF 2023\Carnets à donner\"/>
    </mc:Choice>
  </mc:AlternateContent>
  <xr:revisionPtr revIDLastSave="0" documentId="13_ncr:1_{BBB1BC95-F4DE-46BC-8046-0AB987402B87}" xr6:coauthVersionLast="47" xr6:coauthVersionMax="47" xr10:uidLastSave="{00000000-0000-0000-0000-000000000000}"/>
  <bookViews>
    <workbookView xWindow="-120" yWindow="-120" windowWidth="29040" windowHeight="15720" tabRatio="781" xr2:uid="{00000000-000D-0000-FFFF-FFFF00000000}"/>
  </bookViews>
  <sheets>
    <sheet name="Explications" sheetId="14" r:id="rId1"/>
    <sheet name="Développements" sheetId="16" r:id="rId2"/>
    <sheet name="Intensités" sheetId="18" r:id="rId3"/>
    <sheet name="Divers" sheetId="15" r:id="rId4"/>
    <sheet name="Décembre 22" sheetId="17" r:id="rId5"/>
    <sheet name="Janvier" sheetId="1" r:id="rId6"/>
    <sheet name="Février" sheetId="2" r:id="rId7"/>
    <sheet name="Mars" sheetId="4" r:id="rId8"/>
    <sheet name="Avril" sheetId="6" r:id="rId9"/>
    <sheet name="Mai" sheetId="5" r:id="rId10"/>
    <sheet name="Juin" sheetId="13" r:id="rId11"/>
    <sheet name="Juillet" sheetId="12" r:id="rId12"/>
    <sheet name="Août" sheetId="11" r:id="rId13"/>
    <sheet name="Septembre" sheetId="10" r:id="rId14"/>
    <sheet name="Octobre" sheetId="9" r:id="rId15"/>
    <sheet name="Novembre" sheetId="8" r:id="rId16"/>
    <sheet name="Décembre" sheetId="7" r:id="rId17"/>
    <sheet name="Feuil1" sheetId="19" r:id="rId18"/>
  </sheet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49" i="2" l="1"/>
  <c r="AA49" i="2"/>
  <c r="AE60" i="7" l="1"/>
  <c r="AE61" i="7"/>
  <c r="V44" i="9"/>
  <c r="T44" i="9"/>
  <c r="R44" i="9"/>
  <c r="P44" i="9"/>
  <c r="N44" i="9"/>
  <c r="M44" i="9"/>
  <c r="H44" i="9"/>
  <c r="C44" i="9"/>
  <c r="C48" i="1"/>
  <c r="W42" i="9"/>
  <c r="W43" i="9" s="1"/>
  <c r="W44" i="9" s="1"/>
  <c r="U42" i="9"/>
  <c r="U43" i="9" s="1"/>
  <c r="U44" i="9" s="1"/>
  <c r="S42" i="9"/>
  <c r="S43" i="9" s="1"/>
  <c r="S44" i="9" s="1"/>
  <c r="Q42" i="9"/>
  <c r="Q43" i="9" s="1"/>
  <c r="Q44" i="9" s="1"/>
  <c r="O42" i="9"/>
  <c r="O43" i="9" s="1"/>
  <c r="O44" i="9" s="1"/>
  <c r="K42" i="9"/>
  <c r="L42" i="9" s="1"/>
  <c r="F42" i="9"/>
  <c r="G42" i="9" s="1"/>
  <c r="B43" i="9"/>
  <c r="B42" i="9"/>
  <c r="B41" i="10"/>
  <c r="B42" i="10"/>
  <c r="C43" i="11"/>
  <c r="H43" i="11"/>
  <c r="M43" i="11"/>
  <c r="N43" i="11"/>
  <c r="P43" i="11"/>
  <c r="R43" i="11"/>
  <c r="T43" i="11"/>
  <c r="V43" i="11"/>
  <c r="W4" i="11" l="1"/>
  <c r="W5" i="11" s="1"/>
  <c r="W6" i="11" s="1"/>
  <c r="W7" i="11" s="1"/>
  <c r="W8" i="11" s="1"/>
  <c r="W9" i="11" s="1"/>
  <c r="U4" i="11"/>
  <c r="U5" i="11" s="1"/>
  <c r="U6" i="11" s="1"/>
  <c r="U7" i="11" s="1"/>
  <c r="U8" i="11" s="1"/>
  <c r="U9" i="11" s="1"/>
  <c r="S4" i="11"/>
  <c r="S5" i="11" s="1"/>
  <c r="S6" i="11" s="1"/>
  <c r="S7" i="11" s="1"/>
  <c r="S8" i="11" s="1"/>
  <c r="S9" i="11" s="1"/>
  <c r="Q4" i="11"/>
  <c r="Q5" i="11" s="1"/>
  <c r="Q6" i="11" s="1"/>
  <c r="Q7" i="11" s="1"/>
  <c r="Q8" i="11" s="1"/>
  <c r="Q9" i="11" s="1"/>
  <c r="K5" i="11"/>
  <c r="L5" i="11" s="1"/>
  <c r="K6" i="11"/>
  <c r="L6" i="11" s="1"/>
  <c r="K7" i="11"/>
  <c r="L7" i="11" s="1"/>
  <c r="K8" i="11"/>
  <c r="L8" i="11" s="1"/>
  <c r="K9" i="11"/>
  <c r="L9" i="11" s="1"/>
  <c r="F5" i="11"/>
  <c r="G5" i="11" s="1"/>
  <c r="F6" i="11"/>
  <c r="G6" i="11" s="1"/>
  <c r="F7" i="11"/>
  <c r="G7" i="11" s="1"/>
  <c r="F8" i="11"/>
  <c r="G8" i="11" s="1"/>
  <c r="F9" i="11"/>
  <c r="G9" i="11" s="1"/>
  <c r="B5" i="11"/>
  <c r="B6" i="11" s="1"/>
  <c r="B7" i="11" s="1"/>
  <c r="B8" i="11" s="1"/>
  <c r="B9" i="11" s="1"/>
  <c r="B12" i="11" s="1"/>
  <c r="B13" i="11" s="1"/>
  <c r="B43" i="12"/>
  <c r="W43" i="5"/>
  <c r="W44" i="5" s="1"/>
  <c r="W45" i="5" s="1"/>
  <c r="U43" i="5"/>
  <c r="U44" i="5" s="1"/>
  <c r="U45" i="5" s="1"/>
  <c r="S43" i="5"/>
  <c r="S44" i="5" s="1"/>
  <c r="S45" i="5" s="1"/>
  <c r="Q43" i="5"/>
  <c r="Q44" i="5" s="1"/>
  <c r="Q45" i="5" s="1"/>
  <c r="O43" i="5"/>
  <c r="O44" i="5" s="1"/>
  <c r="O45" i="5" s="1"/>
  <c r="K44" i="5"/>
  <c r="L44" i="5" s="1"/>
  <c r="K45" i="5"/>
  <c r="L45" i="5" s="1"/>
  <c r="F44" i="5"/>
  <c r="G44" i="5" s="1"/>
  <c r="F45" i="5"/>
  <c r="G45" i="5" s="1"/>
  <c r="K40" i="6"/>
  <c r="K41" i="6"/>
  <c r="F40" i="6"/>
  <c r="G40" i="6" s="1"/>
  <c r="F41" i="6"/>
  <c r="G41" i="6" s="1"/>
  <c r="B40" i="6"/>
  <c r="B41" i="6"/>
  <c r="C43" i="2"/>
  <c r="V48" i="1"/>
  <c r="T48" i="1"/>
  <c r="R48" i="1"/>
  <c r="P48" i="1"/>
  <c r="N48" i="1"/>
  <c r="N46" i="5"/>
  <c r="M48" i="1"/>
  <c r="H48" i="1"/>
  <c r="W46" i="1"/>
  <c r="W47" i="1" s="1"/>
  <c r="W48" i="1" s="1"/>
  <c r="U46" i="1"/>
  <c r="U47" i="1" s="1"/>
  <c r="U48" i="1" s="1"/>
  <c r="S46" i="1"/>
  <c r="S47" i="1" s="1"/>
  <c r="S48" i="1" s="1"/>
  <c r="Q46" i="1"/>
  <c r="Q47" i="1" s="1"/>
  <c r="Q48" i="1" s="1"/>
  <c r="O47" i="1"/>
  <c r="O48" i="1" s="1"/>
  <c r="O46" i="1"/>
  <c r="K46" i="1"/>
  <c r="L46" i="1" s="1"/>
  <c r="F46" i="1"/>
  <c r="G46" i="1" s="1"/>
  <c r="K42" i="17"/>
  <c r="L42" i="17" s="1"/>
  <c r="K43" i="17"/>
  <c r="L43" i="17" s="1"/>
  <c r="F42" i="17"/>
  <c r="G42" i="17" s="1"/>
  <c r="F43" i="17"/>
  <c r="G43" i="17" s="1"/>
  <c r="N10" i="4"/>
  <c r="R60" i="16"/>
  <c r="Q60" i="16"/>
  <c r="X59" i="16"/>
  <c r="W59" i="16"/>
  <c r="X60" i="16" s="1"/>
  <c r="V59" i="16"/>
  <c r="W60" i="16" s="1"/>
  <c r="U59" i="16"/>
  <c r="V60" i="16" s="1"/>
  <c r="T59" i="16"/>
  <c r="U60" i="16" s="1"/>
  <c r="S59" i="16"/>
  <c r="T60" i="16" s="1"/>
  <c r="R59" i="16"/>
  <c r="S60" i="16" s="1"/>
  <c r="Q59" i="16"/>
  <c r="P59" i="16"/>
  <c r="O59" i="16"/>
  <c r="P60" i="16" s="1"/>
  <c r="N59" i="16"/>
  <c r="O60" i="16" s="1"/>
  <c r="M59" i="16"/>
  <c r="N60" i="16" s="1"/>
  <c r="U56" i="16"/>
  <c r="T56" i="16"/>
  <c r="X55" i="16"/>
  <c r="W55" i="16"/>
  <c r="V55" i="16"/>
  <c r="U55" i="16"/>
  <c r="V56" i="16" s="1"/>
  <c r="T55" i="16"/>
  <c r="S55" i="16"/>
  <c r="R55" i="16"/>
  <c r="Q55" i="16"/>
  <c r="R56" i="16" s="1"/>
  <c r="P55" i="16"/>
  <c r="Q56" i="16" s="1"/>
  <c r="O55" i="16"/>
  <c r="N55" i="16"/>
  <c r="M55" i="16"/>
  <c r="N56" i="16" s="1"/>
  <c r="X50" i="16"/>
  <c r="P50" i="16"/>
  <c r="O50" i="16"/>
  <c r="X49" i="16"/>
  <c r="W49" i="16"/>
  <c r="V49" i="16"/>
  <c r="W50" i="16" s="1"/>
  <c r="U49" i="16"/>
  <c r="V50" i="16" s="1"/>
  <c r="T49" i="16"/>
  <c r="U50" i="16" s="1"/>
  <c r="S49" i="16"/>
  <c r="T50" i="16" s="1"/>
  <c r="R49" i="16"/>
  <c r="S50" i="16" s="1"/>
  <c r="Q49" i="16"/>
  <c r="R50" i="16" s="1"/>
  <c r="P49" i="16"/>
  <c r="Q50" i="16" s="1"/>
  <c r="O49" i="16"/>
  <c r="N49" i="16"/>
  <c r="M49" i="16"/>
  <c r="N50" i="16" s="1"/>
  <c r="S46" i="16"/>
  <c r="R46" i="16"/>
  <c r="X45" i="16"/>
  <c r="W45" i="16"/>
  <c r="X46" i="16" s="1"/>
  <c r="V45" i="16"/>
  <c r="W46" i="16" s="1"/>
  <c r="U45" i="16"/>
  <c r="V46" i="16" s="1"/>
  <c r="T45" i="16"/>
  <c r="U46" i="16" s="1"/>
  <c r="S45" i="16"/>
  <c r="T46" i="16" s="1"/>
  <c r="R45" i="16"/>
  <c r="Q45" i="16"/>
  <c r="P45" i="16"/>
  <c r="Q46" i="16" s="1"/>
  <c r="O45" i="16"/>
  <c r="P46" i="16" s="1"/>
  <c r="N45" i="16"/>
  <c r="O46" i="16" s="1"/>
  <c r="M45" i="16"/>
  <c r="N46" i="16" s="1"/>
  <c r="A6" i="16"/>
  <c r="C5" i="16"/>
  <c r="B5" i="16"/>
  <c r="D4" i="16"/>
  <c r="E4" i="16" s="1"/>
  <c r="E5" i="16" l="1"/>
  <c r="F4" i="16"/>
  <c r="F6" i="16"/>
  <c r="B6" i="16"/>
  <c r="D5" i="16"/>
  <c r="C6" i="16"/>
  <c r="D6" i="16"/>
  <c r="E6" i="16"/>
  <c r="A7" i="16"/>
  <c r="P56" i="16"/>
  <c r="X56" i="16"/>
  <c r="O56" i="16"/>
  <c r="S56" i="16"/>
  <c r="W56" i="16"/>
  <c r="V10" i="4"/>
  <c r="T10" i="4"/>
  <c r="R10" i="4"/>
  <c r="P10" i="4"/>
  <c r="V43" i="4"/>
  <c r="T43" i="4"/>
  <c r="R43" i="4"/>
  <c r="P43" i="4"/>
  <c r="N43" i="4"/>
  <c r="M43" i="4"/>
  <c r="H43" i="4"/>
  <c r="C43" i="4"/>
  <c r="F5" i="16" l="1"/>
  <c r="G4" i="16"/>
  <c r="F7" i="16"/>
  <c r="B7" i="16"/>
  <c r="G7" i="16"/>
  <c r="E7" i="16"/>
  <c r="A8" i="16"/>
  <c r="D7" i="16"/>
  <c r="C7" i="16"/>
  <c r="N21" i="17"/>
  <c r="M21" i="17"/>
  <c r="O14" i="17"/>
  <c r="O15" i="17" s="1"/>
  <c r="O16" i="17" s="1"/>
  <c r="O17" i="17" s="1"/>
  <c r="O18" i="17" s="1"/>
  <c r="O19" i="17" s="1"/>
  <c r="O20" i="17" s="1"/>
  <c r="G5" i="16" l="1"/>
  <c r="H4" i="16"/>
  <c r="G6" i="16"/>
  <c r="D8" i="16"/>
  <c r="C8" i="16"/>
  <c r="A9" i="16"/>
  <c r="E8" i="16"/>
  <c r="G8" i="16"/>
  <c r="B8" i="16"/>
  <c r="F8" i="16"/>
  <c r="H5" i="16" l="1"/>
  <c r="I4" i="16"/>
  <c r="H6" i="16"/>
  <c r="H7" i="16"/>
  <c r="F9" i="16"/>
  <c r="B9" i="16"/>
  <c r="E9" i="16"/>
  <c r="A10" i="16"/>
  <c r="I9" i="16"/>
  <c r="D9" i="16"/>
  <c r="H9" i="16"/>
  <c r="C9" i="16"/>
  <c r="G9" i="16"/>
  <c r="H8" i="16"/>
  <c r="W4" i="8"/>
  <c r="W5" i="8" s="1"/>
  <c r="W6" i="8" s="1"/>
  <c r="W7" i="8" s="1"/>
  <c r="W8" i="8" s="1"/>
  <c r="W9" i="8" s="1"/>
  <c r="U4" i="8"/>
  <c r="U5" i="8" s="1"/>
  <c r="U6" i="8" s="1"/>
  <c r="U7" i="8" s="1"/>
  <c r="U8" i="8" s="1"/>
  <c r="U9" i="8" s="1"/>
  <c r="S4" i="8"/>
  <c r="S5" i="8" s="1"/>
  <c r="S6" i="8" s="1"/>
  <c r="S7" i="8" s="1"/>
  <c r="S8" i="8" s="1"/>
  <c r="S9" i="8" s="1"/>
  <c r="Q4" i="8"/>
  <c r="Q5" i="8" s="1"/>
  <c r="Q6" i="8" s="1"/>
  <c r="Q7" i="8" s="1"/>
  <c r="Q8" i="8" s="1"/>
  <c r="Q9" i="8" s="1"/>
  <c r="K5" i="8"/>
  <c r="L5" i="8" s="1"/>
  <c r="K6" i="8"/>
  <c r="L6" i="8" s="1"/>
  <c r="K7" i="8"/>
  <c r="L7" i="8" s="1"/>
  <c r="F5" i="8"/>
  <c r="G5" i="8" s="1"/>
  <c r="F6" i="8"/>
  <c r="G6" i="8" s="1"/>
  <c r="F7" i="8"/>
  <c r="G7" i="8" s="1"/>
  <c r="B6" i="8"/>
  <c r="B7" i="8" s="1"/>
  <c r="B8" i="8" s="1"/>
  <c r="B9" i="8" s="1"/>
  <c r="B12" i="8" s="1"/>
  <c r="K43" i="9"/>
  <c r="F43" i="9"/>
  <c r="V43" i="10"/>
  <c r="T43" i="10"/>
  <c r="R43" i="10"/>
  <c r="P43" i="10"/>
  <c r="N43" i="10"/>
  <c r="H43" i="10"/>
  <c r="W36" i="13"/>
  <c r="W37" i="13" s="1"/>
  <c r="W38" i="13" s="1"/>
  <c r="W39" i="13" s="1"/>
  <c r="U36" i="13"/>
  <c r="U37" i="13" s="1"/>
  <c r="U38" i="13" s="1"/>
  <c r="U39" i="13" s="1"/>
  <c r="S36" i="13"/>
  <c r="S37" i="13" s="1"/>
  <c r="S38" i="13" s="1"/>
  <c r="S39" i="13" s="1"/>
  <c r="Q36" i="13"/>
  <c r="Q37" i="13" s="1"/>
  <c r="Q38" i="13" s="1"/>
  <c r="Q39" i="13" s="1"/>
  <c r="K39" i="12"/>
  <c r="L39" i="12" s="1"/>
  <c r="F39" i="12"/>
  <c r="G39" i="12" s="1"/>
  <c r="F37" i="13"/>
  <c r="G37" i="13" s="1"/>
  <c r="K37" i="13"/>
  <c r="L37" i="13" s="1"/>
  <c r="F38" i="13"/>
  <c r="V46" i="5"/>
  <c r="T46" i="5"/>
  <c r="R46" i="5"/>
  <c r="P46" i="5"/>
  <c r="M46" i="5"/>
  <c r="H46" i="5"/>
  <c r="C46" i="5"/>
  <c r="K38" i="6"/>
  <c r="L38" i="6" s="1"/>
  <c r="K39" i="6"/>
  <c r="L39" i="6" s="1"/>
  <c r="L41" i="6"/>
  <c r="F38" i="6"/>
  <c r="G38" i="6" s="1"/>
  <c r="F39" i="6"/>
  <c r="G39" i="6" s="1"/>
  <c r="L5" i="4"/>
  <c r="L6" i="4"/>
  <c r="L7" i="4"/>
  <c r="L8" i="4"/>
  <c r="L9" i="4"/>
  <c r="K5" i="4"/>
  <c r="K6" i="4"/>
  <c r="K7" i="4"/>
  <c r="K8" i="4"/>
  <c r="K9" i="4"/>
  <c r="G5" i="4"/>
  <c r="G6" i="4"/>
  <c r="G7" i="4"/>
  <c r="G8" i="4"/>
  <c r="G9" i="4"/>
  <c r="F5" i="4"/>
  <c r="F6" i="4"/>
  <c r="F7" i="4"/>
  <c r="F8" i="4"/>
  <c r="F9" i="4"/>
  <c r="B6" i="4"/>
  <c r="B7" i="4" s="1"/>
  <c r="B8" i="4" s="1"/>
  <c r="B9" i="4" s="1"/>
  <c r="B12" i="4" s="1"/>
  <c r="B13" i="4" s="1"/>
  <c r="L5" i="2"/>
  <c r="L6" i="2"/>
  <c r="L7" i="2"/>
  <c r="L8" i="2"/>
  <c r="L9" i="2"/>
  <c r="K5" i="2"/>
  <c r="K6" i="2"/>
  <c r="K7" i="2"/>
  <c r="K8" i="2"/>
  <c r="K9" i="2"/>
  <c r="G5" i="2"/>
  <c r="G6" i="2"/>
  <c r="G7" i="2"/>
  <c r="G8" i="2"/>
  <c r="G9" i="2"/>
  <c r="F5" i="2"/>
  <c r="F6" i="2"/>
  <c r="F7" i="2"/>
  <c r="F8" i="2"/>
  <c r="F9" i="2"/>
  <c r="B6" i="2"/>
  <c r="B7" i="2" s="1"/>
  <c r="B8" i="2" s="1"/>
  <c r="B9" i="2" s="1"/>
  <c r="B12" i="2" s="1"/>
  <c r="B13" i="2" s="1"/>
  <c r="K47" i="1"/>
  <c r="F47" i="1"/>
  <c r="G47" i="1" l="1"/>
  <c r="F48" i="1"/>
  <c r="L43" i="9"/>
  <c r="K44" i="9"/>
  <c r="G43" i="9"/>
  <c r="F44" i="9"/>
  <c r="L47" i="1"/>
  <c r="K48" i="1"/>
  <c r="I5" i="16"/>
  <c r="J4" i="16"/>
  <c r="I6" i="16"/>
  <c r="I7" i="16"/>
  <c r="I8" i="16"/>
  <c r="H10" i="16"/>
  <c r="D10" i="16"/>
  <c r="G10" i="16"/>
  <c r="B10" i="16"/>
  <c r="C10" i="16"/>
  <c r="F10" i="16"/>
  <c r="A11" i="16"/>
  <c r="J10" i="16"/>
  <c r="E10" i="16"/>
  <c r="I10" i="16"/>
  <c r="K40" i="17"/>
  <c r="L40" i="17" s="1"/>
  <c r="F40" i="17"/>
  <c r="G40" i="17" s="1"/>
  <c r="T27" i="11"/>
  <c r="V27" i="11"/>
  <c r="U28" i="11"/>
  <c r="U29" i="11" s="1"/>
  <c r="U30" i="11" s="1"/>
  <c r="U31" i="11" s="1"/>
  <c r="U32" i="11" s="1"/>
  <c r="U33" i="11" s="1"/>
  <c r="U34" i="11" s="1"/>
  <c r="U35" i="11" s="1"/>
  <c r="W28" i="11"/>
  <c r="W29" i="11" s="1"/>
  <c r="W30" i="11" s="1"/>
  <c r="W31" i="11" s="1"/>
  <c r="W32" i="11" s="1"/>
  <c r="W33" i="11" s="1"/>
  <c r="W34" i="11" s="1"/>
  <c r="W35" i="11" s="1"/>
  <c r="T35" i="11"/>
  <c r="V35" i="11"/>
  <c r="U36" i="11"/>
  <c r="U37" i="11" s="1"/>
  <c r="U38" i="11" s="1"/>
  <c r="U39" i="11" s="1"/>
  <c r="W36" i="11"/>
  <c r="W37" i="11" s="1"/>
  <c r="W38" i="11" s="1"/>
  <c r="W39" i="11" s="1"/>
  <c r="D48" i="1" l="1"/>
  <c r="E48" i="1"/>
  <c r="J44" i="9"/>
  <c r="I44" i="9"/>
  <c r="L44" i="9" s="1"/>
  <c r="E44" i="9"/>
  <c r="D44" i="9"/>
  <c r="W40" i="11"/>
  <c r="W41" i="11" s="1"/>
  <c r="W42" i="11" s="1"/>
  <c r="W43" i="11" s="1"/>
  <c r="U40" i="11"/>
  <c r="U41" i="11" s="1"/>
  <c r="U42" i="11" s="1"/>
  <c r="U43" i="11" s="1"/>
  <c r="J48" i="1"/>
  <c r="I48" i="1"/>
  <c r="L48" i="1" s="1"/>
  <c r="J11" i="16"/>
  <c r="F11" i="16"/>
  <c r="B11" i="16"/>
  <c r="A12" i="16"/>
  <c r="I11" i="16"/>
  <c r="D11" i="16"/>
  <c r="H11" i="16"/>
  <c r="C11" i="16"/>
  <c r="G11" i="16"/>
  <c r="E11" i="16"/>
  <c r="K11" i="16"/>
  <c r="J5" i="16"/>
  <c r="K4" i="16"/>
  <c r="J6" i="16"/>
  <c r="J7" i="16"/>
  <c r="J8" i="16"/>
  <c r="J9" i="16"/>
  <c r="V10" i="7"/>
  <c r="T10" i="7"/>
  <c r="R10" i="7"/>
  <c r="P10" i="7"/>
  <c r="H10" i="7"/>
  <c r="C10" i="7"/>
  <c r="G48" i="1" l="1"/>
  <c r="G44" i="9"/>
  <c r="H12" i="16"/>
  <c r="D12" i="16"/>
  <c r="K12" i="16"/>
  <c r="F12" i="16"/>
  <c r="B12" i="16"/>
  <c r="A13" i="16"/>
  <c r="J12" i="16"/>
  <c r="E12" i="16"/>
  <c r="I12" i="16"/>
  <c r="C12" i="16"/>
  <c r="G12" i="16"/>
  <c r="K5" i="16"/>
  <c r="L4" i="16"/>
  <c r="K6" i="16"/>
  <c r="K7" i="16"/>
  <c r="K8" i="16"/>
  <c r="K9" i="16"/>
  <c r="K10" i="16"/>
  <c r="K39" i="7"/>
  <c r="L39" i="7" s="1"/>
  <c r="F39" i="7"/>
  <c r="G39" i="7" s="1"/>
  <c r="AE59" i="7"/>
  <c r="K38" i="9"/>
  <c r="L38" i="9" s="1"/>
  <c r="F38" i="9"/>
  <c r="G38" i="9" s="1"/>
  <c r="K38" i="10"/>
  <c r="L38" i="10" s="1"/>
  <c r="F38" i="10"/>
  <c r="G38" i="10" s="1"/>
  <c r="L5" i="16" l="1"/>
  <c r="M4" i="16"/>
  <c r="L6" i="16"/>
  <c r="L7" i="16"/>
  <c r="L8" i="16"/>
  <c r="L9" i="16"/>
  <c r="L10" i="16"/>
  <c r="L11" i="16"/>
  <c r="J13" i="16"/>
  <c r="F13" i="16"/>
  <c r="B13" i="16"/>
  <c r="M13" i="16"/>
  <c r="H13" i="16"/>
  <c r="C13" i="16"/>
  <c r="D13" i="16"/>
  <c r="L13" i="16"/>
  <c r="G13" i="16"/>
  <c r="K13" i="16"/>
  <c r="E13" i="16"/>
  <c r="I13" i="16"/>
  <c r="A14" i="16"/>
  <c r="L12" i="16"/>
  <c r="K40" i="12"/>
  <c r="L40" i="12" s="1"/>
  <c r="F40" i="12"/>
  <c r="G40" i="12" s="1"/>
  <c r="K5" i="13"/>
  <c r="L5" i="13" s="1"/>
  <c r="K6" i="13"/>
  <c r="L6" i="13" s="1"/>
  <c r="K7" i="13"/>
  <c r="L7" i="13" s="1"/>
  <c r="K8" i="13"/>
  <c r="L8" i="13" s="1"/>
  <c r="F5" i="13"/>
  <c r="G5" i="13" s="1"/>
  <c r="F6" i="13"/>
  <c r="G6" i="13" s="1"/>
  <c r="F7" i="13"/>
  <c r="G7" i="13" s="1"/>
  <c r="F8" i="13"/>
  <c r="G8" i="13" s="1"/>
  <c r="B7" i="13"/>
  <c r="B8" i="13" s="1"/>
  <c r="B9" i="13" s="1"/>
  <c r="B12" i="13" s="1"/>
  <c r="B13" i="13" s="1"/>
  <c r="W46" i="5"/>
  <c r="U46" i="5"/>
  <c r="S46" i="5"/>
  <c r="Q46" i="5"/>
  <c r="K43" i="5"/>
  <c r="L14" i="16" l="1"/>
  <c r="H14" i="16"/>
  <c r="D14" i="16"/>
  <c r="A15" i="16"/>
  <c r="J14" i="16"/>
  <c r="E14" i="16"/>
  <c r="F14" i="16"/>
  <c r="I14" i="16"/>
  <c r="C14" i="16"/>
  <c r="M14" i="16"/>
  <c r="G14" i="16"/>
  <c r="B14" i="16"/>
  <c r="K14" i="16"/>
  <c r="M5" i="16"/>
  <c r="N4" i="16"/>
  <c r="M6" i="16"/>
  <c r="M7" i="16"/>
  <c r="M8" i="16"/>
  <c r="M9" i="16"/>
  <c r="M10" i="16"/>
  <c r="M11" i="16"/>
  <c r="M12" i="16"/>
  <c r="L43" i="5"/>
  <c r="K46" i="5"/>
  <c r="O46" i="5"/>
  <c r="F43" i="5"/>
  <c r="N15" i="16" l="1"/>
  <c r="J15" i="16"/>
  <c r="F15" i="16"/>
  <c r="B15" i="16"/>
  <c r="L15" i="16"/>
  <c r="G15" i="16"/>
  <c r="H15" i="16"/>
  <c r="K15" i="16"/>
  <c r="E15" i="16"/>
  <c r="A16" i="16"/>
  <c r="O15" i="16"/>
  <c r="I15" i="16"/>
  <c r="D15" i="16"/>
  <c r="M15" i="16"/>
  <c r="C15" i="16"/>
  <c r="O4" i="16"/>
  <c r="N5" i="16"/>
  <c r="N6" i="16"/>
  <c r="N7" i="16"/>
  <c r="N8" i="16"/>
  <c r="N9" i="16"/>
  <c r="N10" i="16"/>
  <c r="N11" i="16"/>
  <c r="N12" i="16"/>
  <c r="N13" i="16"/>
  <c r="N14" i="16"/>
  <c r="J46" i="5"/>
  <c r="I46" i="5"/>
  <c r="L46" i="5" s="1"/>
  <c r="G43" i="5"/>
  <c r="F46" i="5"/>
  <c r="K40" i="2"/>
  <c r="L40" i="2" s="1"/>
  <c r="F40" i="2"/>
  <c r="G40" i="2" s="1"/>
  <c r="D46" i="5" l="1"/>
  <c r="E46" i="5"/>
  <c r="O5" i="16"/>
  <c r="P4" i="16"/>
  <c r="O6" i="16"/>
  <c r="O7" i="16"/>
  <c r="O8" i="16"/>
  <c r="O9" i="16"/>
  <c r="O10" i="16"/>
  <c r="O11" i="16"/>
  <c r="O12" i="16"/>
  <c r="O13" i="16"/>
  <c r="O14" i="16"/>
  <c r="P16" i="16"/>
  <c r="L16" i="16"/>
  <c r="H16" i="16"/>
  <c r="D16" i="16"/>
  <c r="N16" i="16"/>
  <c r="I16" i="16"/>
  <c r="C16" i="16"/>
  <c r="O16" i="16"/>
  <c r="M16" i="16"/>
  <c r="G16" i="16"/>
  <c r="B16" i="16"/>
  <c r="K16" i="16"/>
  <c r="F16" i="16"/>
  <c r="A17" i="16"/>
  <c r="J16" i="16"/>
  <c r="E16" i="16"/>
  <c r="K43" i="1"/>
  <c r="L43" i="1" s="1"/>
  <c r="F43" i="1"/>
  <c r="G43" i="1" s="1"/>
  <c r="P5" i="16" l="1"/>
  <c r="Q4" i="16"/>
  <c r="P6" i="16"/>
  <c r="P7" i="16"/>
  <c r="P8" i="16"/>
  <c r="P9" i="16"/>
  <c r="P10" i="16"/>
  <c r="P11" i="16"/>
  <c r="P12" i="16"/>
  <c r="P13" i="16"/>
  <c r="P14" i="16"/>
  <c r="P15" i="16"/>
  <c r="N17" i="16"/>
  <c r="J17" i="16"/>
  <c r="F17" i="16"/>
  <c r="B17" i="16"/>
  <c r="P17" i="16"/>
  <c r="K17" i="16"/>
  <c r="E17" i="16"/>
  <c r="A18" i="16"/>
  <c r="O17" i="16"/>
  <c r="I17" i="16"/>
  <c r="D17" i="16"/>
  <c r="M17" i="16"/>
  <c r="H17" i="16"/>
  <c r="C17" i="16"/>
  <c r="Q17" i="16"/>
  <c r="L17" i="16"/>
  <c r="G17" i="16"/>
  <c r="G46" i="5"/>
  <c r="K41" i="1"/>
  <c r="L41" i="1" s="1"/>
  <c r="F41" i="1"/>
  <c r="G41" i="1" s="1"/>
  <c r="F9" i="1"/>
  <c r="K39" i="17"/>
  <c r="L39" i="17" s="1"/>
  <c r="K41" i="17"/>
  <c r="L41" i="17" s="1"/>
  <c r="F39" i="17"/>
  <c r="G39" i="17" s="1"/>
  <c r="F41" i="17"/>
  <c r="G41" i="17" s="1"/>
  <c r="W7" i="17"/>
  <c r="U7" i="17"/>
  <c r="S7" i="17"/>
  <c r="Q7" i="17"/>
  <c r="O7" i="17"/>
  <c r="P18" i="16" l="1"/>
  <c r="L18" i="16"/>
  <c r="H18" i="16"/>
  <c r="D18" i="16"/>
  <c r="M18" i="16"/>
  <c r="G18" i="16"/>
  <c r="B18" i="16"/>
  <c r="Q18" i="16"/>
  <c r="K18" i="16"/>
  <c r="F18" i="16"/>
  <c r="A19" i="16"/>
  <c r="O18" i="16"/>
  <c r="J18" i="16"/>
  <c r="E18" i="16"/>
  <c r="N18" i="16"/>
  <c r="I18" i="16"/>
  <c r="C18" i="16"/>
  <c r="Q5" i="16"/>
  <c r="R4" i="16"/>
  <c r="R18" i="16" s="1"/>
  <c r="Q6" i="16"/>
  <c r="Q7" i="16"/>
  <c r="Q8" i="16"/>
  <c r="Q9" i="16"/>
  <c r="Q10" i="16"/>
  <c r="Q11" i="16"/>
  <c r="Q12" i="16"/>
  <c r="Q13" i="16"/>
  <c r="Q14" i="16"/>
  <c r="Q15" i="16"/>
  <c r="Q16" i="16"/>
  <c r="N43" i="7"/>
  <c r="M10" i="7"/>
  <c r="N10" i="7"/>
  <c r="K5" i="7"/>
  <c r="K6" i="7"/>
  <c r="L6" i="7" s="1"/>
  <c r="K7" i="7"/>
  <c r="L7" i="7" s="1"/>
  <c r="K8" i="7"/>
  <c r="L8" i="7" s="1"/>
  <c r="K9" i="7"/>
  <c r="L9" i="7" s="1"/>
  <c r="F5" i="7"/>
  <c r="G5" i="7" s="1"/>
  <c r="F6" i="7"/>
  <c r="G6" i="7" s="1"/>
  <c r="F7" i="7"/>
  <c r="G7" i="7" s="1"/>
  <c r="F8" i="7"/>
  <c r="G8" i="7" s="1"/>
  <c r="F9" i="7"/>
  <c r="G9" i="7" s="1"/>
  <c r="R19" i="16" l="1"/>
  <c r="N19" i="16"/>
  <c r="J19" i="16"/>
  <c r="F19" i="16"/>
  <c r="B19" i="16"/>
  <c r="A20" i="16"/>
  <c r="O19" i="16"/>
  <c r="I19" i="16"/>
  <c r="D19" i="16"/>
  <c r="M19" i="16"/>
  <c r="H19" i="16"/>
  <c r="C19" i="16"/>
  <c r="Q19" i="16"/>
  <c r="L19" i="16"/>
  <c r="G19" i="16"/>
  <c r="P19" i="16"/>
  <c r="K19" i="16"/>
  <c r="E19" i="16"/>
  <c r="R5" i="16"/>
  <c r="S4" i="16"/>
  <c r="R6" i="16"/>
  <c r="R7" i="16"/>
  <c r="R8" i="16"/>
  <c r="R9" i="16"/>
  <c r="R10" i="16"/>
  <c r="R11" i="16"/>
  <c r="R12" i="16"/>
  <c r="R13" i="16"/>
  <c r="R14" i="16"/>
  <c r="R15" i="16"/>
  <c r="R16" i="16"/>
  <c r="R17" i="16"/>
  <c r="L5" i="7"/>
  <c r="B8" i="7"/>
  <c r="B9" i="7" s="1"/>
  <c r="B12" i="7" s="1"/>
  <c r="B13" i="7" s="1"/>
  <c r="V43" i="8"/>
  <c r="T43" i="8"/>
  <c r="R43" i="8"/>
  <c r="P43" i="8"/>
  <c r="N43" i="8"/>
  <c r="M43" i="8"/>
  <c r="M11" i="7" s="1"/>
  <c r="H43" i="8"/>
  <c r="H11" i="7" s="1"/>
  <c r="C43" i="8"/>
  <c r="C11" i="7" s="1"/>
  <c r="K42" i="8"/>
  <c r="L42" i="8" s="1"/>
  <c r="F42" i="8"/>
  <c r="G42" i="8" s="1"/>
  <c r="S5" i="16" l="1"/>
  <c r="T4" i="16"/>
  <c r="S6" i="16"/>
  <c r="S7" i="16"/>
  <c r="S8" i="16"/>
  <c r="S9" i="16"/>
  <c r="S10" i="16"/>
  <c r="S11" i="16"/>
  <c r="S12" i="16"/>
  <c r="S13" i="16"/>
  <c r="S14" i="16"/>
  <c r="S15" i="16"/>
  <c r="S16" i="16"/>
  <c r="S17" i="16"/>
  <c r="S18" i="16"/>
  <c r="S19" i="16"/>
  <c r="T20" i="16"/>
  <c r="P20" i="16"/>
  <c r="L20" i="16"/>
  <c r="H20" i="16"/>
  <c r="D20" i="16"/>
  <c r="Q20" i="16"/>
  <c r="K20" i="16"/>
  <c r="F20" i="16"/>
  <c r="A21" i="16"/>
  <c r="O20" i="16"/>
  <c r="J20" i="16"/>
  <c r="E20" i="16"/>
  <c r="S20" i="16"/>
  <c r="N20" i="16"/>
  <c r="I20" i="16"/>
  <c r="C20" i="16"/>
  <c r="R20" i="16"/>
  <c r="M20" i="16"/>
  <c r="G20" i="16"/>
  <c r="B20" i="16"/>
  <c r="K37" i="9"/>
  <c r="L37" i="9" s="1"/>
  <c r="K39" i="9"/>
  <c r="L39" i="9" s="1"/>
  <c r="F37" i="9"/>
  <c r="G37" i="9" s="1"/>
  <c r="F39" i="9"/>
  <c r="G39" i="9" s="1"/>
  <c r="F40" i="9"/>
  <c r="G40" i="9" s="1"/>
  <c r="K40" i="9"/>
  <c r="L40" i="9" s="1"/>
  <c r="W4" i="9"/>
  <c r="U4" i="9"/>
  <c r="S4" i="9"/>
  <c r="Q4" i="9"/>
  <c r="O4" i="9"/>
  <c r="C43" i="10"/>
  <c r="V10" i="10"/>
  <c r="T10" i="10"/>
  <c r="R10" i="10"/>
  <c r="P10" i="10"/>
  <c r="N10" i="10"/>
  <c r="M10" i="10"/>
  <c r="M11" i="10" s="1"/>
  <c r="H10" i="10"/>
  <c r="H11" i="10" s="1"/>
  <c r="C10" i="10"/>
  <c r="C11" i="10" s="1"/>
  <c r="T5" i="16" l="1"/>
  <c r="U4" i="16"/>
  <c r="T6" i="16"/>
  <c r="T7" i="16"/>
  <c r="T8" i="16"/>
  <c r="T9" i="16"/>
  <c r="T10" i="16"/>
  <c r="T11" i="16"/>
  <c r="T12" i="16"/>
  <c r="T13" i="16"/>
  <c r="T14" i="16"/>
  <c r="T15" i="16"/>
  <c r="T16" i="16"/>
  <c r="T17" i="16"/>
  <c r="T18" i="16"/>
  <c r="T19" i="16"/>
  <c r="A22" i="16"/>
  <c r="S21" i="16"/>
  <c r="R21" i="16"/>
  <c r="N21" i="16"/>
  <c r="J21" i="16"/>
  <c r="F21" i="16"/>
  <c r="B21" i="16"/>
  <c r="T21" i="16"/>
  <c r="M21" i="16"/>
  <c r="H21" i="16"/>
  <c r="C21" i="16"/>
  <c r="Q21" i="16"/>
  <c r="L21" i="16"/>
  <c r="G21" i="16"/>
  <c r="P21" i="16"/>
  <c r="K21" i="16"/>
  <c r="E21" i="16"/>
  <c r="U21" i="16"/>
  <c r="O21" i="16"/>
  <c r="I21" i="16"/>
  <c r="D21" i="16"/>
  <c r="K5" i="10"/>
  <c r="L5" i="10" s="1"/>
  <c r="K6" i="10"/>
  <c r="L6" i="10" s="1"/>
  <c r="K7" i="10"/>
  <c r="L7" i="10" s="1"/>
  <c r="K8" i="10"/>
  <c r="L8" i="10" s="1"/>
  <c r="K9" i="10"/>
  <c r="L9" i="10" s="1"/>
  <c r="F5" i="10"/>
  <c r="G5" i="10" s="1"/>
  <c r="F6" i="10"/>
  <c r="G6" i="10" s="1"/>
  <c r="F7" i="10"/>
  <c r="G7" i="10" s="1"/>
  <c r="F8" i="10"/>
  <c r="G8" i="10" s="1"/>
  <c r="F9" i="10"/>
  <c r="G9" i="10" s="1"/>
  <c r="B8" i="10"/>
  <c r="B9" i="10" s="1"/>
  <c r="B12" i="10" s="1"/>
  <c r="B13" i="10" s="1"/>
  <c r="V10" i="11"/>
  <c r="T10" i="11"/>
  <c r="R10" i="11"/>
  <c r="P10" i="11"/>
  <c r="K40" i="11"/>
  <c r="L40" i="11" s="1"/>
  <c r="F40" i="11"/>
  <c r="G40" i="11" s="1"/>
  <c r="O4" i="11"/>
  <c r="O5" i="11" s="1"/>
  <c r="O6" i="11" s="1"/>
  <c r="O7" i="11" s="1"/>
  <c r="O8" i="11" s="1"/>
  <c r="O9" i="11" s="1"/>
  <c r="F36" i="12"/>
  <c r="G36" i="12" s="1"/>
  <c r="K36" i="12"/>
  <c r="L36" i="12" s="1"/>
  <c r="F37" i="12"/>
  <c r="G37" i="12" s="1"/>
  <c r="K37" i="12"/>
  <c r="L37" i="12" s="1"/>
  <c r="P9" i="12"/>
  <c r="V9" i="12"/>
  <c r="T9" i="12"/>
  <c r="R9" i="12"/>
  <c r="N9" i="12"/>
  <c r="M9" i="12"/>
  <c r="H9" i="12"/>
  <c r="K5" i="12"/>
  <c r="L5" i="12" s="1"/>
  <c r="K6" i="12"/>
  <c r="L6" i="12" s="1"/>
  <c r="K7" i="12"/>
  <c r="L7" i="12" s="1"/>
  <c r="K8" i="12"/>
  <c r="L8" i="12" s="1"/>
  <c r="F5" i="12"/>
  <c r="G5" i="12" s="1"/>
  <c r="F6" i="12"/>
  <c r="G6" i="12" s="1"/>
  <c r="F7" i="12"/>
  <c r="G7" i="12" s="1"/>
  <c r="F8" i="12"/>
  <c r="G8" i="12" s="1"/>
  <c r="C9" i="12"/>
  <c r="B8" i="12"/>
  <c r="B11" i="12" s="1"/>
  <c r="V46" i="13"/>
  <c r="T46" i="13"/>
  <c r="R46" i="13"/>
  <c r="P46" i="13"/>
  <c r="N46" i="13"/>
  <c r="M46" i="13"/>
  <c r="H46" i="13"/>
  <c r="C46" i="13"/>
  <c r="C19" i="13"/>
  <c r="U5" i="16" l="1"/>
  <c r="V4" i="16"/>
  <c r="U6" i="16"/>
  <c r="U7" i="16"/>
  <c r="U8" i="16"/>
  <c r="U9" i="16"/>
  <c r="U10" i="16"/>
  <c r="U11" i="16"/>
  <c r="U12" i="16"/>
  <c r="U13" i="16"/>
  <c r="U14" i="16"/>
  <c r="U15" i="16"/>
  <c r="U16" i="16"/>
  <c r="U17" i="16"/>
  <c r="U18" i="16"/>
  <c r="U19" i="16"/>
  <c r="U20" i="16"/>
  <c r="U22" i="16"/>
  <c r="Q22" i="16"/>
  <c r="R22" i="16"/>
  <c r="M22" i="16"/>
  <c r="I22" i="16"/>
  <c r="E22" i="16"/>
  <c r="P22" i="16"/>
  <c r="L22" i="16"/>
  <c r="H22" i="16"/>
  <c r="D22" i="16"/>
  <c r="N22" i="16"/>
  <c r="F22" i="16"/>
  <c r="A23" i="16"/>
  <c r="T22" i="16"/>
  <c r="K22" i="16"/>
  <c r="C22" i="16"/>
  <c r="S22" i="16"/>
  <c r="J22" i="16"/>
  <c r="B22" i="16"/>
  <c r="O22" i="16"/>
  <c r="G22" i="16"/>
  <c r="K45" i="13"/>
  <c r="L45" i="13" s="1"/>
  <c r="F45" i="13"/>
  <c r="G45" i="13" s="1"/>
  <c r="W44" i="13"/>
  <c r="W45" i="13" s="1"/>
  <c r="W46" i="13" s="1"/>
  <c r="U44" i="13"/>
  <c r="U45" i="13" s="1"/>
  <c r="U46" i="13" s="1"/>
  <c r="S44" i="13"/>
  <c r="S45" i="13" s="1"/>
  <c r="S46" i="13" s="1"/>
  <c r="Q44" i="13"/>
  <c r="Q45" i="13" s="1"/>
  <c r="Q46" i="13" s="1"/>
  <c r="O44" i="13"/>
  <c r="O45" i="13" s="1"/>
  <c r="O46" i="13" s="1"/>
  <c r="K44" i="13"/>
  <c r="F44" i="13"/>
  <c r="K39" i="5"/>
  <c r="L39" i="5" s="1"/>
  <c r="K40" i="5"/>
  <c r="L40" i="5" s="1"/>
  <c r="F39" i="5"/>
  <c r="G39" i="5" s="1"/>
  <c r="F40" i="5"/>
  <c r="G40" i="5" s="1"/>
  <c r="W4" i="16" l="1"/>
  <c r="V5" i="16"/>
  <c r="V6" i="16"/>
  <c r="V7" i="16"/>
  <c r="V8" i="16"/>
  <c r="V9" i="16"/>
  <c r="V10" i="16"/>
  <c r="V11" i="16"/>
  <c r="V12" i="16"/>
  <c r="V13" i="16"/>
  <c r="V14" i="16"/>
  <c r="V15" i="16"/>
  <c r="V16" i="16"/>
  <c r="V17" i="16"/>
  <c r="V18" i="16"/>
  <c r="V19" i="16"/>
  <c r="V20" i="16"/>
  <c r="V21" i="16"/>
  <c r="A24" i="16"/>
  <c r="W23" i="16"/>
  <c r="S23" i="16"/>
  <c r="O23" i="16"/>
  <c r="K23" i="16"/>
  <c r="G23" i="16"/>
  <c r="C23" i="16"/>
  <c r="T23" i="16"/>
  <c r="N23" i="16"/>
  <c r="I23" i="16"/>
  <c r="D23" i="16"/>
  <c r="R23" i="16"/>
  <c r="M23" i="16"/>
  <c r="H23" i="16"/>
  <c r="B23" i="16"/>
  <c r="P23" i="16"/>
  <c r="E23" i="16"/>
  <c r="V23" i="16"/>
  <c r="L23" i="16"/>
  <c r="U23" i="16"/>
  <c r="J23" i="16"/>
  <c r="Q23" i="16"/>
  <c r="F23" i="16"/>
  <c r="V22" i="16"/>
  <c r="K46" i="13"/>
  <c r="J46" i="13" s="1"/>
  <c r="G44" i="13"/>
  <c r="F46" i="13"/>
  <c r="D46" i="13" s="1"/>
  <c r="L44" i="13"/>
  <c r="V9" i="6"/>
  <c r="T9" i="6"/>
  <c r="R9" i="6"/>
  <c r="P9" i="6"/>
  <c r="N9" i="6"/>
  <c r="M9" i="6"/>
  <c r="H9" i="6"/>
  <c r="C9" i="6"/>
  <c r="K36" i="6"/>
  <c r="L36" i="6" s="1"/>
  <c r="K37" i="6"/>
  <c r="L37" i="6" s="1"/>
  <c r="F36" i="6"/>
  <c r="G36" i="6" s="1"/>
  <c r="F37" i="6"/>
  <c r="G37" i="6" s="1"/>
  <c r="W4" i="6"/>
  <c r="U4" i="6"/>
  <c r="S4" i="6"/>
  <c r="Q4" i="6"/>
  <c r="O4" i="6"/>
  <c r="N44" i="17"/>
  <c r="H10" i="6"/>
  <c r="C10" i="6"/>
  <c r="C44" i="17"/>
  <c r="V24" i="16" l="1"/>
  <c r="R24" i="16"/>
  <c r="N24" i="16"/>
  <c r="J24" i="16"/>
  <c r="U24" i="16"/>
  <c r="Q24" i="16"/>
  <c r="M24" i="16"/>
  <c r="I24" i="16"/>
  <c r="E24" i="16"/>
  <c r="T24" i="16"/>
  <c r="L24" i="16"/>
  <c r="F24" i="16"/>
  <c r="S24" i="16"/>
  <c r="K24" i="16"/>
  <c r="D24" i="16"/>
  <c r="W24" i="16"/>
  <c r="G24" i="16"/>
  <c r="P24" i="16"/>
  <c r="C24" i="16"/>
  <c r="A25" i="16"/>
  <c r="O24" i="16"/>
  <c r="B24" i="16"/>
  <c r="H24" i="16"/>
  <c r="W5" i="16"/>
  <c r="X4" i="16"/>
  <c r="W6" i="16"/>
  <c r="W7" i="16"/>
  <c r="W8" i="16"/>
  <c r="W9" i="16"/>
  <c r="W10" i="16"/>
  <c r="W11" i="16"/>
  <c r="W12" i="16"/>
  <c r="W13" i="16"/>
  <c r="W14" i="16"/>
  <c r="W15" i="16"/>
  <c r="W16" i="16"/>
  <c r="W17" i="16"/>
  <c r="W18" i="16"/>
  <c r="W19" i="16"/>
  <c r="W20" i="16"/>
  <c r="W21" i="16"/>
  <c r="W22" i="16"/>
  <c r="I46" i="13"/>
  <c r="L46" i="13" s="1"/>
  <c r="M10" i="6"/>
  <c r="E46" i="13"/>
  <c r="G46" i="13" s="1"/>
  <c r="F4" i="4"/>
  <c r="G4" i="4"/>
  <c r="K4" i="4"/>
  <c r="L4" i="4"/>
  <c r="O4" i="4"/>
  <c r="O5" i="4" s="1"/>
  <c r="O6" i="4" s="1"/>
  <c r="O7" i="4" s="1"/>
  <c r="O8" i="4" s="1"/>
  <c r="O9" i="4" s="1"/>
  <c r="Q4" i="4"/>
  <c r="Q5" i="4" s="1"/>
  <c r="Q6" i="4" s="1"/>
  <c r="Q7" i="4" s="1"/>
  <c r="Q8" i="4" s="1"/>
  <c r="Q9" i="4" s="1"/>
  <c r="S4" i="4"/>
  <c r="S5" i="4" s="1"/>
  <c r="S6" i="4" s="1"/>
  <c r="S7" i="4" s="1"/>
  <c r="S8" i="4" s="1"/>
  <c r="S9" i="4" s="1"/>
  <c r="U4" i="4"/>
  <c r="U5" i="4" s="1"/>
  <c r="U6" i="4" s="1"/>
  <c r="U7" i="4" s="1"/>
  <c r="U8" i="4" s="1"/>
  <c r="U9" i="4" s="1"/>
  <c r="W4" i="4"/>
  <c r="W5" i="4" s="1"/>
  <c r="W6" i="4" s="1"/>
  <c r="W7" i="4" s="1"/>
  <c r="W8" i="4" s="1"/>
  <c r="W9" i="4" s="1"/>
  <c r="V10" i="2"/>
  <c r="T10" i="2"/>
  <c r="T11" i="2" s="1"/>
  <c r="R10" i="2"/>
  <c r="R11" i="2" s="1"/>
  <c r="P10" i="2"/>
  <c r="P11" i="2" s="1"/>
  <c r="K39" i="2"/>
  <c r="L39" i="2" s="1"/>
  <c r="K41" i="2"/>
  <c r="L41" i="2" s="1"/>
  <c r="F39" i="2"/>
  <c r="G39" i="2" s="1"/>
  <c r="F41" i="2"/>
  <c r="G41" i="2" s="1"/>
  <c r="W4" i="2"/>
  <c r="W5" i="2" s="1"/>
  <c r="W6" i="2" s="1"/>
  <c r="W7" i="2" s="1"/>
  <c r="W8" i="2" s="1"/>
  <c r="W9" i="2" s="1"/>
  <c r="U4" i="2"/>
  <c r="U5" i="2" s="1"/>
  <c r="U6" i="2" s="1"/>
  <c r="U7" i="2" s="1"/>
  <c r="U8" i="2" s="1"/>
  <c r="U9" i="2" s="1"/>
  <c r="S4" i="2"/>
  <c r="S5" i="2" s="1"/>
  <c r="S6" i="2" s="1"/>
  <c r="S7" i="2" s="1"/>
  <c r="S8" i="2" s="1"/>
  <c r="S9" i="2" s="1"/>
  <c r="Q4" i="2"/>
  <c r="Q5" i="2" s="1"/>
  <c r="Q6" i="2" s="1"/>
  <c r="Q7" i="2" s="1"/>
  <c r="Q8" i="2" s="1"/>
  <c r="Q9" i="2" s="1"/>
  <c r="O4" i="2"/>
  <c r="O5" i="2" s="1"/>
  <c r="O6" i="2" s="1"/>
  <c r="O7" i="2" s="1"/>
  <c r="O8" i="2" s="1"/>
  <c r="O9" i="2" s="1"/>
  <c r="V11" i="2" l="1"/>
  <c r="X25" i="16"/>
  <c r="T25" i="16"/>
  <c r="P25" i="16"/>
  <c r="L25" i="16"/>
  <c r="H25" i="16"/>
  <c r="D25" i="16"/>
  <c r="A26" i="16"/>
  <c r="W25" i="16"/>
  <c r="S25" i="16"/>
  <c r="O25" i="16"/>
  <c r="K25" i="16"/>
  <c r="G25" i="16"/>
  <c r="C25" i="16"/>
  <c r="V25" i="16"/>
  <c r="N25" i="16"/>
  <c r="F25" i="16"/>
  <c r="U25" i="16"/>
  <c r="M25" i="16"/>
  <c r="E25" i="16"/>
  <c r="I25" i="16"/>
  <c r="R25" i="16"/>
  <c r="B25" i="16"/>
  <c r="Q25" i="16"/>
  <c r="J25" i="16"/>
  <c r="X5" i="16"/>
  <c r="Y4" i="16"/>
  <c r="X6" i="16"/>
  <c r="X7" i="16"/>
  <c r="X8" i="16"/>
  <c r="X9" i="16"/>
  <c r="X10" i="16"/>
  <c r="X11" i="16"/>
  <c r="X12" i="16"/>
  <c r="X13" i="16"/>
  <c r="X14" i="16"/>
  <c r="X15" i="16"/>
  <c r="X16" i="16"/>
  <c r="X17" i="16"/>
  <c r="X18" i="16"/>
  <c r="X19" i="16"/>
  <c r="X20" i="16"/>
  <c r="X21" i="16"/>
  <c r="X22" i="16"/>
  <c r="X23" i="16"/>
  <c r="X24" i="16"/>
  <c r="K42" i="1"/>
  <c r="L42" i="1" s="1"/>
  <c r="F42" i="1"/>
  <c r="G42" i="1" s="1"/>
  <c r="W7" i="1"/>
  <c r="U7" i="1"/>
  <c r="S7" i="1"/>
  <c r="Q7" i="1"/>
  <c r="O7" i="1"/>
  <c r="V26" i="16" l="1"/>
  <c r="R26" i="16"/>
  <c r="N26" i="16"/>
  <c r="J26" i="16"/>
  <c r="F26" i="16"/>
  <c r="B26" i="16"/>
  <c r="Y26" i="16"/>
  <c r="U26" i="16"/>
  <c r="Q26" i="16"/>
  <c r="M26" i="16"/>
  <c r="I26" i="16"/>
  <c r="E26" i="16"/>
  <c r="X26" i="16"/>
  <c r="P26" i="16"/>
  <c r="H26" i="16"/>
  <c r="A27" i="16"/>
  <c r="W26" i="16"/>
  <c r="O26" i="16"/>
  <c r="G26" i="16"/>
  <c r="K26" i="16"/>
  <c r="T26" i="16"/>
  <c r="D26" i="16"/>
  <c r="S26" i="16"/>
  <c r="C26" i="16"/>
  <c r="L26" i="16"/>
  <c r="Y5" i="16"/>
  <c r="Z4" i="16"/>
  <c r="Y6" i="16"/>
  <c r="Y7" i="16"/>
  <c r="Y8" i="16"/>
  <c r="Y9" i="16"/>
  <c r="Y10" i="16"/>
  <c r="Y11" i="16"/>
  <c r="Y12" i="16"/>
  <c r="Y13" i="16"/>
  <c r="Y14" i="16"/>
  <c r="Y15" i="16"/>
  <c r="Y16" i="16"/>
  <c r="Y17" i="16"/>
  <c r="Y18" i="16"/>
  <c r="Y19" i="16"/>
  <c r="Y20" i="16"/>
  <c r="Y21" i="16"/>
  <c r="Y22" i="16"/>
  <c r="Y23" i="16"/>
  <c r="Y24" i="16"/>
  <c r="Y25" i="16"/>
  <c r="U4" i="17"/>
  <c r="V44" i="17"/>
  <c r="T44" i="17"/>
  <c r="R44" i="17"/>
  <c r="P44" i="17"/>
  <c r="M44" i="17"/>
  <c r="H44" i="17"/>
  <c r="W4" i="17"/>
  <c r="S4" i="17"/>
  <c r="Q4" i="17"/>
  <c r="O4" i="17"/>
  <c r="AE58" i="7"/>
  <c r="Z5" i="16" l="1"/>
  <c r="AA4" i="16"/>
  <c r="Z6" i="16"/>
  <c r="Z7" i="16"/>
  <c r="Z8" i="16"/>
  <c r="Z9" i="16"/>
  <c r="Z10" i="16"/>
  <c r="Z11" i="16"/>
  <c r="Z12" i="16"/>
  <c r="Z13" i="16"/>
  <c r="Z14" i="16"/>
  <c r="Z15" i="16"/>
  <c r="Z16" i="16"/>
  <c r="Z17" i="16"/>
  <c r="Z18" i="16"/>
  <c r="Z19" i="16"/>
  <c r="Z20" i="16"/>
  <c r="Z21" i="16"/>
  <c r="Z22" i="16"/>
  <c r="Z23" i="16"/>
  <c r="Z24" i="16"/>
  <c r="Z25" i="16"/>
  <c r="X27" i="16"/>
  <c r="T27" i="16"/>
  <c r="P27" i="16"/>
  <c r="L27" i="16"/>
  <c r="H27" i="16"/>
  <c r="D27" i="16"/>
  <c r="A28" i="16"/>
  <c r="AA27" i="16"/>
  <c r="W27" i="16"/>
  <c r="S27" i="16"/>
  <c r="O27" i="16"/>
  <c r="K27" i="16"/>
  <c r="G27" i="16"/>
  <c r="C27" i="16"/>
  <c r="Z27" i="16"/>
  <c r="R27" i="16"/>
  <c r="J27" i="16"/>
  <c r="B27" i="16"/>
  <c r="Y27" i="16"/>
  <c r="Q27" i="16"/>
  <c r="I27" i="16"/>
  <c r="M27" i="16"/>
  <c r="V27" i="16"/>
  <c r="F27" i="16"/>
  <c r="U27" i="16"/>
  <c r="E27" i="16"/>
  <c r="N27" i="16"/>
  <c r="Z26" i="16"/>
  <c r="W43" i="12"/>
  <c r="U43" i="12"/>
  <c r="S43" i="12"/>
  <c r="Q43" i="12"/>
  <c r="W44" i="12" l="1"/>
  <c r="W45" i="12" s="1"/>
  <c r="V11" i="11"/>
  <c r="U44" i="12"/>
  <c r="U45" i="12" s="1"/>
  <c r="T11" i="11"/>
  <c r="S44" i="12"/>
  <c r="S45" i="12" s="1"/>
  <c r="R11" i="11"/>
  <c r="Q44" i="12"/>
  <c r="Q45" i="12" s="1"/>
  <c r="P11" i="11"/>
  <c r="AA5" i="16"/>
  <c r="AB4" i="16"/>
  <c r="AA6" i="16"/>
  <c r="AA7" i="16"/>
  <c r="AA8" i="16"/>
  <c r="AA9" i="16"/>
  <c r="AA10" i="16"/>
  <c r="AA11" i="16"/>
  <c r="AA12" i="16"/>
  <c r="AA13" i="16"/>
  <c r="AA14" i="16"/>
  <c r="AA15" i="16"/>
  <c r="AA16" i="16"/>
  <c r="AA17" i="16"/>
  <c r="AA18" i="16"/>
  <c r="AA19" i="16"/>
  <c r="AA20" i="16"/>
  <c r="AA21" i="16"/>
  <c r="AA22" i="16"/>
  <c r="AA23" i="16"/>
  <c r="AA24" i="16"/>
  <c r="AA25" i="16"/>
  <c r="AA26" i="16"/>
  <c r="AB28" i="16"/>
  <c r="X28" i="16"/>
  <c r="T28" i="16"/>
  <c r="P28" i="16"/>
  <c r="L28" i="16"/>
  <c r="H28" i="16"/>
  <c r="A29" i="16"/>
  <c r="AA28" i="16"/>
  <c r="W28" i="16"/>
  <c r="S28" i="16"/>
  <c r="O28" i="16"/>
  <c r="K28" i="16"/>
  <c r="G28" i="16"/>
  <c r="V28" i="16"/>
  <c r="N28" i="16"/>
  <c r="F28" i="16"/>
  <c r="B28" i="16"/>
  <c r="U28" i="16"/>
  <c r="M28" i="16"/>
  <c r="E28" i="16"/>
  <c r="R28" i="16"/>
  <c r="D28" i="16"/>
  <c r="Q28" i="16"/>
  <c r="C28" i="16"/>
  <c r="Y28" i="16"/>
  <c r="J28" i="16"/>
  <c r="I28" i="16"/>
  <c r="Z28" i="16"/>
  <c r="AE57" i="7"/>
  <c r="W4" i="7"/>
  <c r="W5" i="7" s="1"/>
  <c r="W6" i="7" s="1"/>
  <c r="W7" i="7" s="1"/>
  <c r="W8" i="7" s="1"/>
  <c r="W9" i="7" s="1"/>
  <c r="U4" i="7"/>
  <c r="U5" i="7" s="1"/>
  <c r="U6" i="7" s="1"/>
  <c r="U7" i="7" s="1"/>
  <c r="U8" i="7" s="1"/>
  <c r="U9" i="7" s="1"/>
  <c r="S4" i="7"/>
  <c r="S5" i="7" s="1"/>
  <c r="S6" i="7" s="1"/>
  <c r="S7" i="7" s="1"/>
  <c r="S8" i="7" s="1"/>
  <c r="S9" i="7" s="1"/>
  <c r="Q4" i="7"/>
  <c r="Q5" i="7" s="1"/>
  <c r="Q6" i="7" s="1"/>
  <c r="Q7" i="7" s="1"/>
  <c r="Q8" i="7" s="1"/>
  <c r="Q9" i="7" s="1"/>
  <c r="O4" i="7"/>
  <c r="O5" i="7" s="1"/>
  <c r="O6" i="7" s="1"/>
  <c r="O7" i="7" s="1"/>
  <c r="O8" i="7" s="1"/>
  <c r="O9" i="7" s="1"/>
  <c r="K40" i="8"/>
  <c r="L40" i="8" s="1"/>
  <c r="F40" i="8"/>
  <c r="G40" i="8" s="1"/>
  <c r="O4" i="8"/>
  <c r="O5" i="8" s="1"/>
  <c r="O6" i="8" s="1"/>
  <c r="O7" i="8" s="1"/>
  <c r="O8" i="8" s="1"/>
  <c r="O9" i="8" s="1"/>
  <c r="Z29" i="16" l="1"/>
  <c r="V29" i="16"/>
  <c r="R29" i="16"/>
  <c r="N29" i="16"/>
  <c r="J29" i="16"/>
  <c r="F29" i="16"/>
  <c r="B29" i="16"/>
  <c r="Y29" i="16"/>
  <c r="U29" i="16"/>
  <c r="Q29" i="16"/>
  <c r="M29" i="16"/>
  <c r="I29" i="16"/>
  <c r="E29" i="16"/>
  <c r="X29" i="16"/>
  <c r="P29" i="16"/>
  <c r="H29" i="16"/>
  <c r="A30" i="16"/>
  <c r="W29" i="16"/>
  <c r="O29" i="16"/>
  <c r="G29" i="16"/>
  <c r="T29" i="16"/>
  <c r="D29" i="16"/>
  <c r="S29" i="16"/>
  <c r="C29" i="16"/>
  <c r="AA29" i="16"/>
  <c r="L29" i="16"/>
  <c r="K29" i="16"/>
  <c r="AB29" i="16"/>
  <c r="AC4" i="16"/>
  <c r="AB5" i="16"/>
  <c r="AB6" i="16"/>
  <c r="AB7" i="16"/>
  <c r="AB8" i="16"/>
  <c r="AB9" i="16"/>
  <c r="AB10" i="16"/>
  <c r="AB11" i="16"/>
  <c r="AB12" i="16"/>
  <c r="AB13" i="16"/>
  <c r="AB14" i="16"/>
  <c r="AB15" i="16"/>
  <c r="AB16" i="16"/>
  <c r="AB17" i="16"/>
  <c r="AB18" i="16"/>
  <c r="AB19" i="16"/>
  <c r="AB20" i="16"/>
  <c r="AB21" i="16"/>
  <c r="AB22" i="16"/>
  <c r="AB23" i="16"/>
  <c r="AB24" i="16"/>
  <c r="AB25" i="16"/>
  <c r="AB26" i="16"/>
  <c r="AB27" i="16"/>
  <c r="W10" i="7"/>
  <c r="O10" i="7"/>
  <c r="Q10" i="7"/>
  <c r="S10" i="7"/>
  <c r="U10" i="7"/>
  <c r="K36" i="9"/>
  <c r="L36" i="9" s="1"/>
  <c r="F36" i="9"/>
  <c r="G36" i="9" s="1"/>
  <c r="W44" i="10"/>
  <c r="U44" i="10"/>
  <c r="S44" i="10"/>
  <c r="Q44" i="10"/>
  <c r="O44" i="10"/>
  <c r="K44" i="10"/>
  <c r="L44" i="10" s="1"/>
  <c r="F44" i="10"/>
  <c r="G44" i="10" s="1"/>
  <c r="W4" i="10"/>
  <c r="W5" i="10" s="1"/>
  <c r="W6" i="10" s="1"/>
  <c r="W7" i="10" s="1"/>
  <c r="W8" i="10" s="1"/>
  <c r="W9" i="10" s="1"/>
  <c r="V11" i="10" s="1"/>
  <c r="U4" i="10"/>
  <c r="U5" i="10" s="1"/>
  <c r="U6" i="10" s="1"/>
  <c r="U7" i="10" s="1"/>
  <c r="U8" i="10" s="1"/>
  <c r="U9" i="10" s="1"/>
  <c r="T11" i="10" s="1"/>
  <c r="S4" i="10"/>
  <c r="S5" i="10" s="1"/>
  <c r="S6" i="10" s="1"/>
  <c r="S7" i="10" s="1"/>
  <c r="S8" i="10" s="1"/>
  <c r="S9" i="10" s="1"/>
  <c r="Q4" i="10"/>
  <c r="Q5" i="10" s="1"/>
  <c r="Q6" i="10" s="1"/>
  <c r="Q7" i="10" s="1"/>
  <c r="Q8" i="10" s="1"/>
  <c r="Q9" i="10" s="1"/>
  <c r="O4" i="10"/>
  <c r="O5" i="10" s="1"/>
  <c r="O6" i="10" s="1"/>
  <c r="O7" i="10" s="1"/>
  <c r="O8" i="10" s="1"/>
  <c r="O9" i="10" s="1"/>
  <c r="K41" i="11"/>
  <c r="L41" i="11" s="1"/>
  <c r="F41" i="11"/>
  <c r="G41" i="11" s="1"/>
  <c r="K44" i="12"/>
  <c r="L44" i="12" s="1"/>
  <c r="F44" i="12"/>
  <c r="G44" i="12" s="1"/>
  <c r="AC5" i="16" l="1"/>
  <c r="AD4" i="16"/>
  <c r="AC6" i="16"/>
  <c r="AC7" i="16"/>
  <c r="AC8" i="16"/>
  <c r="AC9" i="16"/>
  <c r="AC10" i="16"/>
  <c r="AC11" i="16"/>
  <c r="AC12" i="16"/>
  <c r="AC13" i="16"/>
  <c r="AC14" i="16"/>
  <c r="AC15" i="16"/>
  <c r="AC16" i="16"/>
  <c r="AC17" i="16"/>
  <c r="AC18" i="16"/>
  <c r="AC19" i="16"/>
  <c r="AC20" i="16"/>
  <c r="AC21" i="16"/>
  <c r="AC22" i="16"/>
  <c r="AC23" i="16"/>
  <c r="AC24" i="16"/>
  <c r="AC25" i="16"/>
  <c r="AC26" i="16"/>
  <c r="AC27" i="16"/>
  <c r="AC28" i="16"/>
  <c r="AB30" i="16"/>
  <c r="X30" i="16"/>
  <c r="T30" i="16"/>
  <c r="P30" i="16"/>
  <c r="L30" i="16"/>
  <c r="H30" i="16"/>
  <c r="D30" i="16"/>
  <c r="A31" i="16"/>
  <c r="AA30" i="16"/>
  <c r="W30" i="16"/>
  <c r="S30" i="16"/>
  <c r="O30" i="16"/>
  <c r="K30" i="16"/>
  <c r="G30" i="16"/>
  <c r="C30" i="16"/>
  <c r="Z30" i="16"/>
  <c r="R30" i="16"/>
  <c r="J30" i="16"/>
  <c r="B30" i="16"/>
  <c r="Y30" i="16"/>
  <c r="Q30" i="16"/>
  <c r="I30" i="16"/>
  <c r="V30" i="16"/>
  <c r="F30" i="16"/>
  <c r="U30" i="16"/>
  <c r="E30" i="16"/>
  <c r="AC30" i="16"/>
  <c r="N30" i="16"/>
  <c r="M30" i="16"/>
  <c r="AD30" i="16"/>
  <c r="AC29" i="16"/>
  <c r="W10" i="10"/>
  <c r="U10" i="10"/>
  <c r="Q10" i="10"/>
  <c r="O10" i="10"/>
  <c r="S10" i="10"/>
  <c r="K41" i="13"/>
  <c r="L41" i="13" s="1"/>
  <c r="F41" i="13"/>
  <c r="G41" i="13" s="1"/>
  <c r="W4" i="13"/>
  <c r="W5" i="13" s="1"/>
  <c r="W6" i="13" s="1"/>
  <c r="W7" i="13" s="1"/>
  <c r="W8" i="13" s="1"/>
  <c r="W9" i="13" s="1"/>
  <c r="U4" i="13"/>
  <c r="U5" i="13" s="1"/>
  <c r="U6" i="13" s="1"/>
  <c r="U7" i="13" s="1"/>
  <c r="U8" i="13" s="1"/>
  <c r="U9" i="13" s="1"/>
  <c r="S4" i="13"/>
  <c r="S5" i="13" s="1"/>
  <c r="S6" i="13" s="1"/>
  <c r="S7" i="13" s="1"/>
  <c r="S8" i="13" s="1"/>
  <c r="S9" i="13" s="1"/>
  <c r="Q4" i="13"/>
  <c r="Q5" i="13" s="1"/>
  <c r="Q6" i="13" s="1"/>
  <c r="Q7" i="13" s="1"/>
  <c r="Q8" i="13" s="1"/>
  <c r="Q9" i="13" s="1"/>
  <c r="O4" i="13"/>
  <c r="O5" i="13" s="1"/>
  <c r="O6" i="13" s="1"/>
  <c r="O7" i="13" s="1"/>
  <c r="O8" i="13" s="1"/>
  <c r="O9" i="13" s="1"/>
  <c r="K38" i="5"/>
  <c r="L38" i="5" s="1"/>
  <c r="F38" i="5"/>
  <c r="G38" i="5" s="1"/>
  <c r="W4" i="5"/>
  <c r="U4" i="5"/>
  <c r="S4" i="5"/>
  <c r="Q4" i="5"/>
  <c r="O4" i="5"/>
  <c r="AD5" i="16" l="1"/>
  <c r="AD6" i="16"/>
  <c r="AD7" i="16"/>
  <c r="AD8" i="16"/>
  <c r="AD9" i="16"/>
  <c r="AD10" i="16"/>
  <c r="AD11" i="16"/>
  <c r="AD12" i="16"/>
  <c r="AD13" i="16"/>
  <c r="AD14" i="16"/>
  <c r="AD15" i="16"/>
  <c r="AD16" i="16"/>
  <c r="AD17" i="16"/>
  <c r="AD18" i="16"/>
  <c r="AD19" i="16"/>
  <c r="AD20" i="16"/>
  <c r="AD21" i="16"/>
  <c r="AD22" i="16"/>
  <c r="AD23" i="16"/>
  <c r="AD24" i="16"/>
  <c r="AD25" i="16"/>
  <c r="AD26" i="16"/>
  <c r="AD27" i="16"/>
  <c r="AD28" i="16"/>
  <c r="AD29" i="16"/>
  <c r="AD31" i="16"/>
  <c r="Z31" i="16"/>
  <c r="V31" i="16"/>
  <c r="R31" i="16"/>
  <c r="N31" i="16"/>
  <c r="J31" i="16"/>
  <c r="F31" i="16"/>
  <c r="B31" i="16"/>
  <c r="AC31" i="16"/>
  <c r="Y31" i="16"/>
  <c r="U31" i="16"/>
  <c r="Q31" i="16"/>
  <c r="M31" i="16"/>
  <c r="I31" i="16"/>
  <c r="E31" i="16"/>
  <c r="AB31" i="16"/>
  <c r="T31" i="16"/>
  <c r="L31" i="16"/>
  <c r="D31" i="16"/>
  <c r="AA31" i="16"/>
  <c r="S31" i="16"/>
  <c r="K31" i="16"/>
  <c r="C31" i="16"/>
  <c r="X31" i="16"/>
  <c r="H31" i="16"/>
  <c r="W31" i="16"/>
  <c r="G31" i="16"/>
  <c r="A32" i="16"/>
  <c r="P31" i="16"/>
  <c r="O31" i="16"/>
  <c r="V42" i="6"/>
  <c r="T42" i="6"/>
  <c r="R42" i="6"/>
  <c r="P42" i="6"/>
  <c r="W35" i="6"/>
  <c r="U35" i="6"/>
  <c r="S35" i="6"/>
  <c r="Q35" i="6"/>
  <c r="O35" i="6"/>
  <c r="N42" i="6"/>
  <c r="M42" i="6"/>
  <c r="H42" i="6"/>
  <c r="C42" i="6"/>
  <c r="K35" i="6"/>
  <c r="L35" i="6" s="1"/>
  <c r="F35" i="6"/>
  <c r="AB32" i="16" l="1"/>
  <c r="X32" i="16"/>
  <c r="T32" i="16"/>
  <c r="P32" i="16"/>
  <c r="L32" i="16"/>
  <c r="H32" i="16"/>
  <c r="D32" i="16"/>
  <c r="A33" i="16"/>
  <c r="AA32" i="16"/>
  <c r="W32" i="16"/>
  <c r="S32" i="16"/>
  <c r="O32" i="16"/>
  <c r="K32" i="16"/>
  <c r="G32" i="16"/>
  <c r="C32" i="16"/>
  <c r="AD32" i="16"/>
  <c r="V32" i="16"/>
  <c r="N32" i="16"/>
  <c r="F32" i="16"/>
  <c r="AC32" i="16"/>
  <c r="U32" i="16"/>
  <c r="M32" i="16"/>
  <c r="E32" i="16"/>
  <c r="Z32" i="16"/>
  <c r="J32" i="16"/>
  <c r="Y32" i="16"/>
  <c r="I32" i="16"/>
  <c r="R32" i="16"/>
  <c r="Q32" i="16"/>
  <c r="B32" i="16"/>
  <c r="W36" i="6"/>
  <c r="W37" i="6" s="1"/>
  <c r="W38" i="6" s="1"/>
  <c r="W39" i="6" s="1"/>
  <c r="W40" i="6" s="1"/>
  <c r="W41" i="6" s="1"/>
  <c r="U36" i="6"/>
  <c r="U37" i="6" s="1"/>
  <c r="U38" i="6" s="1"/>
  <c r="U39" i="6" s="1"/>
  <c r="U40" i="6" s="1"/>
  <c r="U41" i="6" s="1"/>
  <c r="S36" i="6"/>
  <c r="S37" i="6" s="1"/>
  <c r="S38" i="6" s="1"/>
  <c r="S39" i="6" s="1"/>
  <c r="S40" i="6" s="1"/>
  <c r="S41" i="6" s="1"/>
  <c r="Q36" i="6"/>
  <c r="Q37" i="6" s="1"/>
  <c r="Q38" i="6" s="1"/>
  <c r="Q39" i="6" s="1"/>
  <c r="Q40" i="6" s="1"/>
  <c r="Q41" i="6" s="1"/>
  <c r="O36" i="6"/>
  <c r="O37" i="6" s="1"/>
  <c r="O38" i="6" s="1"/>
  <c r="O39" i="6" s="1"/>
  <c r="G35" i="6"/>
  <c r="K41" i="4"/>
  <c r="L41" i="4" s="1"/>
  <c r="F41" i="4"/>
  <c r="G41" i="4" s="1"/>
  <c r="K38" i="2"/>
  <c r="L38" i="2" s="1"/>
  <c r="F38" i="2"/>
  <c r="G38" i="2" s="1"/>
  <c r="O40" i="6" l="1"/>
  <c r="O41" i="6" s="1"/>
  <c r="O42" i="6" s="1"/>
  <c r="AD33" i="16"/>
  <c r="Z33" i="16"/>
  <c r="V33" i="16"/>
  <c r="R33" i="16"/>
  <c r="N33" i="16"/>
  <c r="J33" i="16"/>
  <c r="F33" i="16"/>
  <c r="B33" i="16"/>
  <c r="AC33" i="16"/>
  <c r="Y33" i="16"/>
  <c r="U33" i="16"/>
  <c r="Q33" i="16"/>
  <c r="M33" i="16"/>
  <c r="I33" i="16"/>
  <c r="E33" i="16"/>
  <c r="X33" i="16"/>
  <c r="P33" i="16"/>
  <c r="H33" i="16"/>
  <c r="A34" i="16"/>
  <c r="W33" i="16"/>
  <c r="O33" i="16"/>
  <c r="G33" i="16"/>
  <c r="AB33" i="16"/>
  <c r="L33" i="16"/>
  <c r="AA33" i="16"/>
  <c r="K33" i="16"/>
  <c r="C33" i="16"/>
  <c r="T33" i="16"/>
  <c r="S33" i="16"/>
  <c r="D33" i="16"/>
  <c r="W42" i="6"/>
  <c r="U42" i="6"/>
  <c r="S42" i="6"/>
  <c r="Q42" i="6"/>
  <c r="K40" i="1"/>
  <c r="L40" i="1" s="1"/>
  <c r="F40" i="1"/>
  <c r="G40" i="1" s="1"/>
  <c r="AB34" i="16" l="1"/>
  <c r="X34" i="16"/>
  <c r="T34" i="16"/>
  <c r="P34" i="16"/>
  <c r="L34" i="16"/>
  <c r="H34" i="16"/>
  <c r="D34" i="16"/>
  <c r="A35" i="16"/>
  <c r="AA34" i="16"/>
  <c r="W34" i="16"/>
  <c r="S34" i="16"/>
  <c r="O34" i="16"/>
  <c r="K34" i="16"/>
  <c r="G34" i="16"/>
  <c r="C34" i="16"/>
  <c r="Z34" i="16"/>
  <c r="R34" i="16"/>
  <c r="J34" i="16"/>
  <c r="B34" i="16"/>
  <c r="Y34" i="16"/>
  <c r="Q34" i="16"/>
  <c r="I34" i="16"/>
  <c r="AD34" i="16"/>
  <c r="N34" i="16"/>
  <c r="AC34" i="16"/>
  <c r="M34" i="16"/>
  <c r="E34" i="16"/>
  <c r="V34" i="16"/>
  <c r="U34" i="16"/>
  <c r="F34" i="16"/>
  <c r="W38" i="17"/>
  <c r="U38" i="17"/>
  <c r="S38" i="17"/>
  <c r="Q38" i="17"/>
  <c r="O38" i="17"/>
  <c r="K38" i="17"/>
  <c r="F38" i="17"/>
  <c r="AD35" i="16" l="1"/>
  <c r="Z35" i="16"/>
  <c r="V35" i="16"/>
  <c r="R35" i="16"/>
  <c r="N35" i="16"/>
  <c r="J35" i="16"/>
  <c r="F35" i="16"/>
  <c r="B35" i="16"/>
  <c r="AC35" i="16"/>
  <c r="Y35" i="16"/>
  <c r="U35" i="16"/>
  <c r="Q35" i="16"/>
  <c r="M35" i="16"/>
  <c r="I35" i="16"/>
  <c r="E35" i="16"/>
  <c r="AB35" i="16"/>
  <c r="T35" i="16"/>
  <c r="L35" i="16"/>
  <c r="D35" i="16"/>
  <c r="AA35" i="16"/>
  <c r="S35" i="16"/>
  <c r="K35" i="16"/>
  <c r="C35" i="16"/>
  <c r="P35" i="16"/>
  <c r="A36" i="16"/>
  <c r="O35" i="16"/>
  <c r="G35" i="16"/>
  <c r="X35" i="16"/>
  <c r="W35" i="16"/>
  <c r="H35" i="16"/>
  <c r="W39" i="17"/>
  <c r="U39" i="17"/>
  <c r="S39" i="17"/>
  <c r="Q39" i="17"/>
  <c r="O39" i="17"/>
  <c r="L38" i="17"/>
  <c r="K44" i="17"/>
  <c r="G38" i="17"/>
  <c r="F44" i="17"/>
  <c r="H43" i="7"/>
  <c r="H35" i="7"/>
  <c r="H27" i="7"/>
  <c r="H19" i="7"/>
  <c r="H35" i="8"/>
  <c r="H27" i="8"/>
  <c r="H19" i="8"/>
  <c r="H10" i="8"/>
  <c r="H11" i="8" s="1"/>
  <c r="H41" i="9"/>
  <c r="H33" i="9"/>
  <c r="H25" i="9"/>
  <c r="H17" i="9"/>
  <c r="H8" i="9"/>
  <c r="H35" i="10"/>
  <c r="H27" i="10"/>
  <c r="H19" i="10"/>
  <c r="H35" i="11"/>
  <c r="H27" i="11"/>
  <c r="H19" i="11"/>
  <c r="H10" i="11"/>
  <c r="H46" i="12"/>
  <c r="H42" i="12"/>
  <c r="H34" i="12"/>
  <c r="H26" i="12"/>
  <c r="H18" i="12"/>
  <c r="L55" i="13"/>
  <c r="L56" i="13"/>
  <c r="H43" i="13"/>
  <c r="H10" i="12" s="1"/>
  <c r="H35" i="13"/>
  <c r="H27" i="13"/>
  <c r="H19" i="13"/>
  <c r="H10" i="13"/>
  <c r="H11" i="13" s="1"/>
  <c r="H11" i="11" l="1"/>
  <c r="H44" i="11"/>
  <c r="H55" i="10" s="1"/>
  <c r="H55" i="9" s="1"/>
  <c r="H54" i="8" s="1"/>
  <c r="H54" i="7" s="1"/>
  <c r="AB36" i="16"/>
  <c r="X36" i="16"/>
  <c r="T36" i="16"/>
  <c r="P36" i="16"/>
  <c r="L36" i="16"/>
  <c r="H36" i="16"/>
  <c r="D36" i="16"/>
  <c r="A37" i="16"/>
  <c r="AA36" i="16"/>
  <c r="W36" i="16"/>
  <c r="S36" i="16"/>
  <c r="O36" i="16"/>
  <c r="K36" i="16"/>
  <c r="G36" i="16"/>
  <c r="C36" i="16"/>
  <c r="AD36" i="16"/>
  <c r="V36" i="16"/>
  <c r="N36" i="16"/>
  <c r="F36" i="16"/>
  <c r="AC36" i="16"/>
  <c r="U36" i="16"/>
  <c r="M36" i="16"/>
  <c r="E36" i="16"/>
  <c r="R36" i="16"/>
  <c r="B36" i="16"/>
  <c r="Q36" i="16"/>
  <c r="I36" i="16"/>
  <c r="Z36" i="16"/>
  <c r="Y36" i="16"/>
  <c r="J36" i="16"/>
  <c r="H44" i="7"/>
  <c r="H58" i="7" s="1"/>
  <c r="H45" i="9"/>
  <c r="H56" i="8" s="1"/>
  <c r="H56" i="7" s="1"/>
  <c r="W40" i="17"/>
  <c r="W41" i="17" s="1"/>
  <c r="U40" i="17"/>
  <c r="U41" i="17" s="1"/>
  <c r="S40" i="17"/>
  <c r="S41" i="17" s="1"/>
  <c r="Q40" i="17"/>
  <c r="Q41" i="17" s="1"/>
  <c r="O40" i="17"/>
  <c r="O41" i="17" s="1"/>
  <c r="H44" i="8"/>
  <c r="H57" i="7" s="1"/>
  <c r="H47" i="12"/>
  <c r="H53" i="11" s="1"/>
  <c r="H54" i="10" s="1"/>
  <c r="H54" i="9" s="1"/>
  <c r="H53" i="8" s="1"/>
  <c r="H53" i="7" s="1"/>
  <c r="H9" i="9"/>
  <c r="H47" i="13"/>
  <c r="E44" i="17"/>
  <c r="D44" i="17"/>
  <c r="I44" i="17"/>
  <c r="J44" i="17"/>
  <c r="H45" i="10"/>
  <c r="H56" i="9" s="1"/>
  <c r="H55" i="8" s="1"/>
  <c r="H55" i="7" s="1"/>
  <c r="H42" i="5"/>
  <c r="H34" i="5"/>
  <c r="H26" i="5"/>
  <c r="H18" i="5"/>
  <c r="H9" i="5"/>
  <c r="H34" i="6"/>
  <c r="H26" i="6"/>
  <c r="H18" i="6"/>
  <c r="W42" i="17" l="1"/>
  <c r="W43" i="17" s="1"/>
  <c r="W44" i="17" s="1"/>
  <c r="U42" i="17"/>
  <c r="U43" i="17" s="1"/>
  <c r="U44" i="17" s="1"/>
  <c r="S42" i="17"/>
  <c r="S43" i="17" s="1"/>
  <c r="S44" i="17" s="1"/>
  <c r="Q42" i="17"/>
  <c r="Q43" i="17" s="1"/>
  <c r="Q44" i="17" s="1"/>
  <c r="O42" i="17"/>
  <c r="O43" i="17" s="1"/>
  <c r="O44" i="17" s="1"/>
  <c r="AD37" i="16"/>
  <c r="Z37" i="16"/>
  <c r="V37" i="16"/>
  <c r="R37" i="16"/>
  <c r="N37" i="16"/>
  <c r="J37" i="16"/>
  <c r="F37" i="16"/>
  <c r="B37" i="16"/>
  <c r="AC37" i="16"/>
  <c r="Y37" i="16"/>
  <c r="U37" i="16"/>
  <c r="Q37" i="16"/>
  <c r="M37" i="16"/>
  <c r="I37" i="16"/>
  <c r="E37" i="16"/>
  <c r="X37" i="16"/>
  <c r="P37" i="16"/>
  <c r="H37" i="16"/>
  <c r="W37" i="16"/>
  <c r="O37" i="16"/>
  <c r="G37" i="16"/>
  <c r="T37" i="16"/>
  <c r="D37" i="16"/>
  <c r="S37" i="16"/>
  <c r="C37" i="16"/>
  <c r="K37" i="16"/>
  <c r="AB37" i="16"/>
  <c r="AA37" i="16"/>
  <c r="L37" i="16"/>
  <c r="H47" i="5"/>
  <c r="H54" i="13" s="1"/>
  <c r="H54" i="12" s="1"/>
  <c r="H51" i="11" s="1"/>
  <c r="H52" i="10" s="1"/>
  <c r="H52" i="9" s="1"/>
  <c r="H51" i="8" s="1"/>
  <c r="H51" i="7" s="1"/>
  <c r="H43" i="6"/>
  <c r="H53" i="5" s="1"/>
  <c r="H53" i="13" s="1"/>
  <c r="H53" i="12" s="1"/>
  <c r="H50" i="11" s="1"/>
  <c r="H51" i="10" s="1"/>
  <c r="H51" i="9" s="1"/>
  <c r="H50" i="8" s="1"/>
  <c r="H50" i="7" s="1"/>
  <c r="G44" i="17"/>
  <c r="H55" i="12"/>
  <c r="H52" i="11" s="1"/>
  <c r="H53" i="10" s="1"/>
  <c r="H53" i="9" s="1"/>
  <c r="H52" i="8" s="1"/>
  <c r="H52" i="7" s="1"/>
  <c r="H10" i="5"/>
  <c r="L44" i="17"/>
  <c r="H35" i="4"/>
  <c r="H27" i="4"/>
  <c r="H19" i="4"/>
  <c r="H10" i="4"/>
  <c r="L18" i="2"/>
  <c r="L17" i="2"/>
  <c r="L16" i="2"/>
  <c r="L15" i="2"/>
  <c r="L14" i="2"/>
  <c r="L13" i="2"/>
  <c r="L12" i="2"/>
  <c r="L4" i="2"/>
  <c r="H43" i="2"/>
  <c r="H35" i="2"/>
  <c r="H27" i="2"/>
  <c r="H19" i="2"/>
  <c r="H10" i="2"/>
  <c r="H11" i="2" s="1"/>
  <c r="H11" i="4" l="1"/>
  <c r="H44" i="4"/>
  <c r="H48" i="6" s="1"/>
  <c r="H44" i="2"/>
  <c r="H48" i="4" l="1"/>
  <c r="H47" i="6" s="1"/>
  <c r="H51" i="5" s="1"/>
  <c r="H51" i="13" s="1"/>
  <c r="H51" i="12" s="1"/>
  <c r="H48" i="11" s="1"/>
  <c r="H49" i="10" s="1"/>
  <c r="H49" i="9" s="1"/>
  <c r="H48" i="8" s="1"/>
  <c r="H48" i="7" s="1"/>
  <c r="H52" i="5"/>
  <c r="H52" i="13" s="1"/>
  <c r="H52" i="12" s="1"/>
  <c r="H49" i="11" s="1"/>
  <c r="H50" i="10" s="1"/>
  <c r="H50" i="9" s="1"/>
  <c r="H49" i="8" s="1"/>
  <c r="H49" i="7" s="1"/>
  <c r="H45" i="1"/>
  <c r="H37" i="1"/>
  <c r="H29" i="1"/>
  <c r="H21" i="1"/>
  <c r="H12" i="1"/>
  <c r="H5" i="1"/>
  <c r="H37" i="17"/>
  <c r="H29" i="17"/>
  <c r="H21" i="17"/>
  <c r="H13" i="17"/>
  <c r="H5" i="17"/>
  <c r="AE56" i="7"/>
  <c r="Q36" i="10"/>
  <c r="Q37" i="10" s="1"/>
  <c r="H13" i="1" l="1"/>
  <c r="H49" i="1"/>
  <c r="Q38" i="10"/>
  <c r="Q39" i="10" s="1"/>
  <c r="Q40" i="10" s="1"/>
  <c r="H45" i="17"/>
  <c r="H6" i="1"/>
  <c r="K39" i="8"/>
  <c r="L39" i="8" s="1"/>
  <c r="F39" i="8"/>
  <c r="G39" i="8" s="1"/>
  <c r="Q41" i="10" l="1"/>
  <c r="Q42" i="10" s="1"/>
  <c r="H47" i="4"/>
  <c r="H46" i="6" s="1"/>
  <c r="H50" i="5" s="1"/>
  <c r="H50" i="13" s="1"/>
  <c r="H50" i="12" s="1"/>
  <c r="H47" i="11" s="1"/>
  <c r="H48" i="10" s="1"/>
  <c r="H48" i="9" s="1"/>
  <c r="H47" i="8" s="1"/>
  <c r="H47" i="7" s="1"/>
  <c r="H47" i="2"/>
  <c r="H46" i="4"/>
  <c r="H45" i="6" s="1"/>
  <c r="H49" i="5" s="1"/>
  <c r="H49" i="13" s="1"/>
  <c r="H49" i="12" s="1"/>
  <c r="H46" i="11" s="1"/>
  <c r="H47" i="10" s="1"/>
  <c r="H47" i="9" s="1"/>
  <c r="H46" i="8" s="1"/>
  <c r="H46" i="7" s="1"/>
  <c r="H46" i="2"/>
  <c r="H51" i="1"/>
  <c r="K35" i="9"/>
  <c r="L35" i="9" s="1"/>
  <c r="F35" i="9"/>
  <c r="G35" i="9" s="1"/>
  <c r="K38" i="11"/>
  <c r="L38" i="11" s="1"/>
  <c r="F38" i="11"/>
  <c r="G38" i="11" s="1"/>
  <c r="H65" i="7" l="1"/>
  <c r="H64" i="7"/>
  <c r="V46" i="12"/>
  <c r="T46" i="12"/>
  <c r="R46" i="12"/>
  <c r="P46" i="12"/>
  <c r="N46" i="12"/>
  <c r="M46" i="12"/>
  <c r="C46" i="12"/>
  <c r="W46" i="12"/>
  <c r="U46" i="12"/>
  <c r="S46" i="12"/>
  <c r="Q46" i="12"/>
  <c r="O43" i="12"/>
  <c r="O44" i="12" s="1"/>
  <c r="O45" i="12" s="1"/>
  <c r="K43" i="12"/>
  <c r="L43" i="12" s="1"/>
  <c r="F43" i="12"/>
  <c r="G43" i="12" s="1"/>
  <c r="W4" i="12"/>
  <c r="W5" i="12" s="1"/>
  <c r="W6" i="12" s="1"/>
  <c r="W7" i="12" s="1"/>
  <c r="W8" i="12" s="1"/>
  <c r="U4" i="12"/>
  <c r="U5" i="12" s="1"/>
  <c r="U6" i="12" s="1"/>
  <c r="U7" i="12" s="1"/>
  <c r="U8" i="12" s="1"/>
  <c r="S4" i="12"/>
  <c r="S5" i="12" s="1"/>
  <c r="S6" i="12" s="1"/>
  <c r="S7" i="12" s="1"/>
  <c r="S8" i="12" s="1"/>
  <c r="Q4" i="12"/>
  <c r="Q5" i="12" s="1"/>
  <c r="Q6" i="12" s="1"/>
  <c r="Q7" i="12" s="1"/>
  <c r="Q8" i="12" s="1"/>
  <c r="O4" i="12"/>
  <c r="O5" i="12" s="1"/>
  <c r="O6" i="12" s="1"/>
  <c r="O7" i="12" s="1"/>
  <c r="O8" i="12" s="1"/>
  <c r="O9" i="12" l="1"/>
  <c r="W9" i="12"/>
  <c r="U9" i="12"/>
  <c r="S9" i="12"/>
  <c r="Q9" i="12"/>
  <c r="O46" i="12"/>
  <c r="K40" i="13"/>
  <c r="L40" i="13" s="1"/>
  <c r="K42" i="13"/>
  <c r="L42" i="13" s="1"/>
  <c r="F40" i="13"/>
  <c r="G40" i="13" s="1"/>
  <c r="F42" i="13"/>
  <c r="G42" i="13" s="1"/>
  <c r="K37" i="5"/>
  <c r="L37" i="5" s="1"/>
  <c r="F37" i="5"/>
  <c r="G37" i="5" s="1"/>
  <c r="V9" i="5"/>
  <c r="T9" i="5"/>
  <c r="R9" i="5"/>
  <c r="P9" i="5"/>
  <c r="N9" i="5"/>
  <c r="N10" i="11"/>
  <c r="N11" i="11" s="1"/>
  <c r="M9" i="5"/>
  <c r="M10" i="11"/>
  <c r="C9" i="5"/>
  <c r="C10" i="11"/>
  <c r="M11" i="11" l="1"/>
  <c r="C11" i="11"/>
  <c r="M10" i="5"/>
  <c r="C10" i="5"/>
  <c r="K42" i="6"/>
  <c r="F42" i="6"/>
  <c r="K39" i="4"/>
  <c r="F39" i="4"/>
  <c r="G39" i="4" l="1"/>
  <c r="L39" i="4"/>
  <c r="I42" i="6"/>
  <c r="J42" i="6"/>
  <c r="E42" i="6"/>
  <c r="D42" i="6"/>
  <c r="K37" i="2"/>
  <c r="L37" i="2" s="1"/>
  <c r="F37" i="2"/>
  <c r="G37" i="2" s="1"/>
  <c r="K39" i="1"/>
  <c r="L39" i="1" s="1"/>
  <c r="F39" i="1"/>
  <c r="G39" i="1" s="1"/>
  <c r="G42" i="6" l="1"/>
  <c r="L42" i="6"/>
  <c r="V37" i="17"/>
  <c r="T37" i="17"/>
  <c r="R37" i="17"/>
  <c r="P37" i="17"/>
  <c r="N37" i="17"/>
  <c r="M37" i="17"/>
  <c r="C37" i="17"/>
  <c r="K36" i="17"/>
  <c r="L36" i="17" s="1"/>
  <c r="F36" i="17"/>
  <c r="G36" i="17" s="1"/>
  <c r="K42" i="7" l="1"/>
  <c r="L42" i="7" s="1"/>
  <c r="K41" i="7"/>
  <c r="L41" i="7" s="1"/>
  <c r="K40" i="7"/>
  <c r="L40" i="7" s="1"/>
  <c r="K38" i="7"/>
  <c r="L38" i="7" s="1"/>
  <c r="K37" i="7"/>
  <c r="L37" i="7" s="1"/>
  <c r="K36" i="7"/>
  <c r="L36" i="7" s="1"/>
  <c r="K34" i="7"/>
  <c r="L34" i="7" s="1"/>
  <c r="K33" i="7"/>
  <c r="L33" i="7" s="1"/>
  <c r="K32" i="7"/>
  <c r="L32" i="7" s="1"/>
  <c r="K31" i="7"/>
  <c r="L31" i="7" s="1"/>
  <c r="K30" i="7"/>
  <c r="L30" i="7" s="1"/>
  <c r="K29" i="7"/>
  <c r="L29" i="7" s="1"/>
  <c r="K28" i="7"/>
  <c r="L28" i="7" s="1"/>
  <c r="K26" i="7"/>
  <c r="L26" i="7" s="1"/>
  <c r="K25" i="7"/>
  <c r="L25" i="7" s="1"/>
  <c r="K24" i="7"/>
  <c r="L24" i="7" s="1"/>
  <c r="K23" i="7"/>
  <c r="L23" i="7" s="1"/>
  <c r="K22" i="7"/>
  <c r="L22" i="7" s="1"/>
  <c r="K21" i="7"/>
  <c r="L21" i="7" s="1"/>
  <c r="K20" i="7"/>
  <c r="L20" i="7" s="1"/>
  <c r="K18" i="7"/>
  <c r="L18" i="7" s="1"/>
  <c r="K17" i="7"/>
  <c r="L17" i="7" s="1"/>
  <c r="K16" i="7"/>
  <c r="L16" i="7" s="1"/>
  <c r="K15" i="7"/>
  <c r="L15" i="7" s="1"/>
  <c r="K14" i="7"/>
  <c r="L14" i="7" s="1"/>
  <c r="K13" i="7"/>
  <c r="L13" i="7" s="1"/>
  <c r="K12" i="7"/>
  <c r="L12" i="7" s="1"/>
  <c r="K4" i="7"/>
  <c r="K41" i="8"/>
  <c r="L41" i="8" s="1"/>
  <c r="K38" i="8"/>
  <c r="L38" i="8" s="1"/>
  <c r="K37" i="8"/>
  <c r="L37" i="8" s="1"/>
  <c r="K36" i="8"/>
  <c r="K34" i="8"/>
  <c r="L34" i="8" s="1"/>
  <c r="K33" i="8"/>
  <c r="L33" i="8" s="1"/>
  <c r="K32" i="8"/>
  <c r="L32" i="8" s="1"/>
  <c r="K31" i="8"/>
  <c r="L31" i="8" s="1"/>
  <c r="K30" i="8"/>
  <c r="L30" i="8" s="1"/>
  <c r="K29" i="8"/>
  <c r="L29" i="8" s="1"/>
  <c r="K28" i="8"/>
  <c r="L28" i="8" s="1"/>
  <c r="K26" i="8"/>
  <c r="L26" i="8" s="1"/>
  <c r="K25" i="8"/>
  <c r="L25" i="8" s="1"/>
  <c r="K24" i="8"/>
  <c r="L24" i="8" s="1"/>
  <c r="K23" i="8"/>
  <c r="L23" i="8" s="1"/>
  <c r="K22" i="8"/>
  <c r="L22" i="8" s="1"/>
  <c r="K21" i="8"/>
  <c r="L21" i="8" s="1"/>
  <c r="K20" i="8"/>
  <c r="L20" i="8" s="1"/>
  <c r="K18" i="8"/>
  <c r="L18" i="8" s="1"/>
  <c r="K17" i="8"/>
  <c r="L17" i="8" s="1"/>
  <c r="K16" i="8"/>
  <c r="L16" i="8" s="1"/>
  <c r="K15" i="8"/>
  <c r="L15" i="8" s="1"/>
  <c r="K14" i="8"/>
  <c r="L14" i="8" s="1"/>
  <c r="K13" i="8"/>
  <c r="L13" i="8" s="1"/>
  <c r="K12" i="8"/>
  <c r="L12" i="8" s="1"/>
  <c r="K9" i="8"/>
  <c r="L9" i="8" s="1"/>
  <c r="K8" i="8"/>
  <c r="L8" i="8" s="1"/>
  <c r="K4" i="8"/>
  <c r="L4" i="8" s="1"/>
  <c r="K34" i="9"/>
  <c r="L34" i="9" s="1"/>
  <c r="K32" i="9"/>
  <c r="L32" i="9" s="1"/>
  <c r="K31" i="9"/>
  <c r="L31" i="9" s="1"/>
  <c r="K30" i="9"/>
  <c r="L30" i="9" s="1"/>
  <c r="K29" i="9"/>
  <c r="L29" i="9" s="1"/>
  <c r="K28" i="9"/>
  <c r="L28" i="9" s="1"/>
  <c r="K27" i="9"/>
  <c r="L27" i="9" s="1"/>
  <c r="K26" i="9"/>
  <c r="L26" i="9" s="1"/>
  <c r="K24" i="9"/>
  <c r="L24" i="9" s="1"/>
  <c r="K23" i="9"/>
  <c r="L23" i="9" s="1"/>
  <c r="K22" i="9"/>
  <c r="L22" i="9" s="1"/>
  <c r="K21" i="9"/>
  <c r="L21" i="9" s="1"/>
  <c r="K20" i="9"/>
  <c r="L20" i="9" s="1"/>
  <c r="K19" i="9"/>
  <c r="L19" i="9" s="1"/>
  <c r="K18" i="9"/>
  <c r="L18" i="9" s="1"/>
  <c r="K16" i="9"/>
  <c r="L16" i="9" s="1"/>
  <c r="K15" i="9"/>
  <c r="L15" i="9" s="1"/>
  <c r="K14" i="9"/>
  <c r="L14" i="9" s="1"/>
  <c r="K13" i="9"/>
  <c r="L13" i="9" s="1"/>
  <c r="K12" i="9"/>
  <c r="L12" i="9" s="1"/>
  <c r="K11" i="9"/>
  <c r="L11" i="9" s="1"/>
  <c r="K10" i="9"/>
  <c r="L10" i="9" s="1"/>
  <c r="K7" i="9"/>
  <c r="L7" i="9" s="1"/>
  <c r="K6" i="9"/>
  <c r="L6" i="9" s="1"/>
  <c r="K5" i="9"/>
  <c r="L5" i="9" s="1"/>
  <c r="K4" i="9"/>
  <c r="L4" i="9" s="1"/>
  <c r="K42" i="10"/>
  <c r="L42" i="10" s="1"/>
  <c r="K41" i="10"/>
  <c r="L41" i="10" s="1"/>
  <c r="K40" i="10"/>
  <c r="L40" i="10" s="1"/>
  <c r="K39" i="10"/>
  <c r="L39" i="10" s="1"/>
  <c r="K37" i="10"/>
  <c r="L37" i="10" s="1"/>
  <c r="K36" i="10"/>
  <c r="K34" i="10"/>
  <c r="L34" i="10" s="1"/>
  <c r="K33" i="10"/>
  <c r="L33" i="10" s="1"/>
  <c r="K32" i="10"/>
  <c r="L32" i="10" s="1"/>
  <c r="K31" i="10"/>
  <c r="L31" i="10" s="1"/>
  <c r="K30" i="10"/>
  <c r="L30" i="10" s="1"/>
  <c r="K29" i="10"/>
  <c r="L29" i="10" s="1"/>
  <c r="K28" i="10"/>
  <c r="L28" i="10" s="1"/>
  <c r="K26" i="10"/>
  <c r="L26" i="10" s="1"/>
  <c r="K25" i="10"/>
  <c r="L25" i="10" s="1"/>
  <c r="K24" i="10"/>
  <c r="L24" i="10" s="1"/>
  <c r="K23" i="10"/>
  <c r="L23" i="10" s="1"/>
  <c r="K22" i="10"/>
  <c r="L22" i="10" s="1"/>
  <c r="K21" i="10"/>
  <c r="L21" i="10" s="1"/>
  <c r="K20" i="10"/>
  <c r="L20" i="10" s="1"/>
  <c r="K18" i="10"/>
  <c r="L18" i="10" s="1"/>
  <c r="K17" i="10"/>
  <c r="L17" i="10" s="1"/>
  <c r="K16" i="10"/>
  <c r="L16" i="10" s="1"/>
  <c r="K15" i="10"/>
  <c r="L15" i="10" s="1"/>
  <c r="K14" i="10"/>
  <c r="L14" i="10" s="1"/>
  <c r="K13" i="10"/>
  <c r="L13" i="10" s="1"/>
  <c r="K12" i="10"/>
  <c r="L12" i="10" s="1"/>
  <c r="K4" i="10"/>
  <c r="K42" i="11"/>
  <c r="L42" i="11" s="1"/>
  <c r="K39" i="11"/>
  <c r="K37" i="11"/>
  <c r="L37" i="11" s="1"/>
  <c r="K36" i="11"/>
  <c r="K34" i="11"/>
  <c r="L34" i="11" s="1"/>
  <c r="K33" i="11"/>
  <c r="L33" i="11" s="1"/>
  <c r="K32" i="11"/>
  <c r="L32" i="11" s="1"/>
  <c r="K31" i="11"/>
  <c r="L31" i="11" s="1"/>
  <c r="K30" i="11"/>
  <c r="L30" i="11" s="1"/>
  <c r="K29" i="11"/>
  <c r="L29" i="11" s="1"/>
  <c r="K28" i="11"/>
  <c r="L28" i="11" s="1"/>
  <c r="K26" i="11"/>
  <c r="L26" i="11" s="1"/>
  <c r="K25" i="11"/>
  <c r="L25" i="11" s="1"/>
  <c r="K24" i="11"/>
  <c r="L24" i="11" s="1"/>
  <c r="K23" i="11"/>
  <c r="L23" i="11" s="1"/>
  <c r="K22" i="11"/>
  <c r="L22" i="11" s="1"/>
  <c r="K21" i="11"/>
  <c r="L21" i="11" s="1"/>
  <c r="K20" i="11"/>
  <c r="L20" i="11" s="1"/>
  <c r="K18" i="11"/>
  <c r="L18" i="11" s="1"/>
  <c r="K17" i="11"/>
  <c r="L17" i="11" s="1"/>
  <c r="K16" i="11"/>
  <c r="L16" i="11" s="1"/>
  <c r="K15" i="11"/>
  <c r="L15" i="11" s="1"/>
  <c r="K14" i="11"/>
  <c r="L14" i="11" s="1"/>
  <c r="K13" i="11"/>
  <c r="L13" i="11" s="1"/>
  <c r="K12" i="11"/>
  <c r="L12" i="11" s="1"/>
  <c r="K4" i="11"/>
  <c r="L4" i="11" s="1"/>
  <c r="K45" i="12"/>
  <c r="K41" i="12"/>
  <c r="L41" i="12" s="1"/>
  <c r="K38" i="12"/>
  <c r="L38" i="12" s="1"/>
  <c r="K35" i="12"/>
  <c r="L35" i="12" s="1"/>
  <c r="K33" i="12"/>
  <c r="L33" i="12" s="1"/>
  <c r="K32" i="12"/>
  <c r="L32" i="12" s="1"/>
  <c r="K31" i="12"/>
  <c r="L31" i="12" s="1"/>
  <c r="K30" i="12"/>
  <c r="L30" i="12" s="1"/>
  <c r="K29" i="12"/>
  <c r="L29" i="12" s="1"/>
  <c r="K28" i="12"/>
  <c r="L28" i="12" s="1"/>
  <c r="K27" i="12"/>
  <c r="L27" i="12" s="1"/>
  <c r="K25" i="12"/>
  <c r="L25" i="12" s="1"/>
  <c r="K24" i="12"/>
  <c r="L24" i="12" s="1"/>
  <c r="K23" i="12"/>
  <c r="L23" i="12" s="1"/>
  <c r="K22" i="12"/>
  <c r="L22" i="12" s="1"/>
  <c r="K21" i="12"/>
  <c r="L21" i="12" s="1"/>
  <c r="K20" i="12"/>
  <c r="L20" i="12" s="1"/>
  <c r="K19" i="12"/>
  <c r="L19" i="12" s="1"/>
  <c r="K17" i="12"/>
  <c r="L17" i="12" s="1"/>
  <c r="K16" i="12"/>
  <c r="L16" i="12" s="1"/>
  <c r="K15" i="12"/>
  <c r="L15" i="12" s="1"/>
  <c r="K14" i="12"/>
  <c r="L14" i="12" s="1"/>
  <c r="K13" i="12"/>
  <c r="L13" i="12" s="1"/>
  <c r="K12" i="12"/>
  <c r="L12" i="12" s="1"/>
  <c r="K11" i="12"/>
  <c r="L11" i="12" s="1"/>
  <c r="K4" i="12"/>
  <c r="K39" i="13"/>
  <c r="L39" i="13" s="1"/>
  <c r="K38" i="13"/>
  <c r="L38" i="13" s="1"/>
  <c r="K36" i="13"/>
  <c r="L36" i="13" s="1"/>
  <c r="K34" i="13"/>
  <c r="L34" i="13" s="1"/>
  <c r="K33" i="13"/>
  <c r="L33" i="13" s="1"/>
  <c r="K32" i="13"/>
  <c r="L32" i="13" s="1"/>
  <c r="K31" i="13"/>
  <c r="L31" i="13" s="1"/>
  <c r="K30" i="13"/>
  <c r="L30" i="13" s="1"/>
  <c r="K29" i="13"/>
  <c r="L29" i="13" s="1"/>
  <c r="K28" i="13"/>
  <c r="L28" i="13" s="1"/>
  <c r="K26" i="13"/>
  <c r="L26" i="13" s="1"/>
  <c r="K25" i="13"/>
  <c r="L25" i="13" s="1"/>
  <c r="K24" i="13"/>
  <c r="L24" i="13" s="1"/>
  <c r="K23" i="13"/>
  <c r="L23" i="13" s="1"/>
  <c r="K22" i="13"/>
  <c r="L22" i="13" s="1"/>
  <c r="K21" i="13"/>
  <c r="L21" i="13" s="1"/>
  <c r="K20" i="13"/>
  <c r="L20" i="13" s="1"/>
  <c r="K18" i="13"/>
  <c r="L18" i="13" s="1"/>
  <c r="K17" i="13"/>
  <c r="L17" i="13" s="1"/>
  <c r="K16" i="13"/>
  <c r="L16" i="13" s="1"/>
  <c r="K15" i="13"/>
  <c r="L15" i="13" s="1"/>
  <c r="K14" i="13"/>
  <c r="L14" i="13" s="1"/>
  <c r="K13" i="13"/>
  <c r="L13" i="13" s="1"/>
  <c r="K12" i="13"/>
  <c r="L12" i="13" s="1"/>
  <c r="K9" i="13"/>
  <c r="L9" i="13" s="1"/>
  <c r="K4" i="13"/>
  <c r="L4" i="13" s="1"/>
  <c r="K41" i="5"/>
  <c r="L41" i="5" s="1"/>
  <c r="K36" i="5"/>
  <c r="L36" i="5" s="1"/>
  <c r="K35" i="5"/>
  <c r="L35" i="5" s="1"/>
  <c r="K33" i="5"/>
  <c r="L33" i="5" s="1"/>
  <c r="K32" i="5"/>
  <c r="L32" i="5" s="1"/>
  <c r="K31" i="5"/>
  <c r="L31" i="5" s="1"/>
  <c r="K30" i="5"/>
  <c r="L30" i="5" s="1"/>
  <c r="K29" i="5"/>
  <c r="L29" i="5" s="1"/>
  <c r="K28" i="5"/>
  <c r="L28" i="5" s="1"/>
  <c r="K27" i="5"/>
  <c r="K25" i="5"/>
  <c r="L25" i="5" s="1"/>
  <c r="K24" i="5"/>
  <c r="L24" i="5" s="1"/>
  <c r="K23" i="5"/>
  <c r="L23" i="5" s="1"/>
  <c r="K22" i="5"/>
  <c r="L22" i="5" s="1"/>
  <c r="K21" i="5"/>
  <c r="L21" i="5" s="1"/>
  <c r="K20" i="5"/>
  <c r="L20" i="5" s="1"/>
  <c r="K19" i="5"/>
  <c r="L19" i="5" s="1"/>
  <c r="K17" i="5"/>
  <c r="L17" i="5" s="1"/>
  <c r="K16" i="5"/>
  <c r="L16" i="5" s="1"/>
  <c r="K15" i="5"/>
  <c r="L15" i="5" s="1"/>
  <c r="K14" i="5"/>
  <c r="L14" i="5" s="1"/>
  <c r="K13" i="5"/>
  <c r="L13" i="5" s="1"/>
  <c r="K12" i="5"/>
  <c r="L12" i="5" s="1"/>
  <c r="K11" i="5"/>
  <c r="L11" i="5" s="1"/>
  <c r="K8" i="5"/>
  <c r="L8" i="5" s="1"/>
  <c r="K7" i="5"/>
  <c r="L7" i="5" s="1"/>
  <c r="K6" i="5"/>
  <c r="L6" i="5" s="1"/>
  <c r="K5" i="5"/>
  <c r="L5" i="5" s="1"/>
  <c r="K4" i="5"/>
  <c r="L4" i="5" s="1"/>
  <c r="K33" i="6"/>
  <c r="L33" i="6" s="1"/>
  <c r="K32" i="6"/>
  <c r="L32" i="6" s="1"/>
  <c r="K31" i="6"/>
  <c r="L31" i="6" s="1"/>
  <c r="K30" i="6"/>
  <c r="L30" i="6" s="1"/>
  <c r="K29" i="6"/>
  <c r="L29" i="6" s="1"/>
  <c r="K28" i="6"/>
  <c r="L28" i="6" s="1"/>
  <c r="K27" i="6"/>
  <c r="L27" i="6" s="1"/>
  <c r="K25" i="6"/>
  <c r="L25" i="6" s="1"/>
  <c r="K24" i="6"/>
  <c r="L24" i="6" s="1"/>
  <c r="K23" i="6"/>
  <c r="L23" i="6" s="1"/>
  <c r="K22" i="6"/>
  <c r="L22" i="6" s="1"/>
  <c r="K21" i="6"/>
  <c r="L21" i="6" s="1"/>
  <c r="K20" i="6"/>
  <c r="L20" i="6" s="1"/>
  <c r="K19" i="6"/>
  <c r="L19" i="6" s="1"/>
  <c r="K17" i="6"/>
  <c r="L17" i="6" s="1"/>
  <c r="K16" i="6"/>
  <c r="L16" i="6" s="1"/>
  <c r="K15" i="6"/>
  <c r="L15" i="6" s="1"/>
  <c r="K14" i="6"/>
  <c r="L14" i="6" s="1"/>
  <c r="K13" i="6"/>
  <c r="L13" i="6" s="1"/>
  <c r="K12" i="6"/>
  <c r="L12" i="6" s="1"/>
  <c r="K11" i="6"/>
  <c r="L11" i="6" s="1"/>
  <c r="K8" i="6"/>
  <c r="L8" i="6" s="1"/>
  <c r="K7" i="6"/>
  <c r="L7" i="6" s="1"/>
  <c r="K6" i="6"/>
  <c r="L6" i="6" s="1"/>
  <c r="K5" i="6"/>
  <c r="L5" i="6" s="1"/>
  <c r="K4" i="6"/>
  <c r="K42" i="4"/>
  <c r="L42" i="4" s="1"/>
  <c r="K40" i="4"/>
  <c r="K38" i="4"/>
  <c r="L38" i="4" s="1"/>
  <c r="K37" i="4"/>
  <c r="L37" i="4" s="1"/>
  <c r="K36" i="4"/>
  <c r="K34" i="4"/>
  <c r="L34" i="4" s="1"/>
  <c r="K33" i="4"/>
  <c r="L33" i="4" s="1"/>
  <c r="K32" i="4"/>
  <c r="L32" i="4" s="1"/>
  <c r="K31" i="4"/>
  <c r="L31" i="4" s="1"/>
  <c r="K30" i="4"/>
  <c r="L30" i="4" s="1"/>
  <c r="K29" i="4"/>
  <c r="L29" i="4" s="1"/>
  <c r="K28" i="4"/>
  <c r="L28" i="4" s="1"/>
  <c r="K26" i="4"/>
  <c r="L26" i="4" s="1"/>
  <c r="K25" i="4"/>
  <c r="L25" i="4" s="1"/>
  <c r="K24" i="4"/>
  <c r="L24" i="4" s="1"/>
  <c r="K23" i="4"/>
  <c r="L23" i="4" s="1"/>
  <c r="K22" i="4"/>
  <c r="L22" i="4" s="1"/>
  <c r="K21" i="4"/>
  <c r="L21" i="4" s="1"/>
  <c r="K20" i="4"/>
  <c r="L20" i="4" s="1"/>
  <c r="K18" i="4"/>
  <c r="L18" i="4" s="1"/>
  <c r="K17" i="4"/>
  <c r="L17" i="4" s="1"/>
  <c r="K16" i="4"/>
  <c r="L16" i="4" s="1"/>
  <c r="K15" i="4"/>
  <c r="L15" i="4" s="1"/>
  <c r="K14" i="4"/>
  <c r="L14" i="4" s="1"/>
  <c r="K13" i="4"/>
  <c r="L13" i="4" s="1"/>
  <c r="K12" i="4"/>
  <c r="L12" i="4" s="1"/>
  <c r="K42" i="2"/>
  <c r="L42" i="2" s="1"/>
  <c r="K36" i="2"/>
  <c r="K34" i="2"/>
  <c r="L34" i="2" s="1"/>
  <c r="K33" i="2"/>
  <c r="L33" i="2" s="1"/>
  <c r="K32" i="2"/>
  <c r="L32" i="2" s="1"/>
  <c r="K31" i="2"/>
  <c r="L31" i="2" s="1"/>
  <c r="K30" i="2"/>
  <c r="L30" i="2" s="1"/>
  <c r="K29" i="2"/>
  <c r="L29" i="2" s="1"/>
  <c r="K28" i="2"/>
  <c r="L28" i="2" s="1"/>
  <c r="K26" i="2"/>
  <c r="L26" i="2" s="1"/>
  <c r="K25" i="2"/>
  <c r="L25" i="2" s="1"/>
  <c r="K24" i="2"/>
  <c r="L24" i="2" s="1"/>
  <c r="K23" i="2"/>
  <c r="L23" i="2" s="1"/>
  <c r="K22" i="2"/>
  <c r="L22" i="2" s="1"/>
  <c r="K21" i="2"/>
  <c r="L21" i="2" s="1"/>
  <c r="K20" i="2"/>
  <c r="L20" i="2" s="1"/>
  <c r="K13" i="2"/>
  <c r="K14" i="2"/>
  <c r="K15" i="2"/>
  <c r="K16" i="2"/>
  <c r="K17" i="2"/>
  <c r="K18" i="2"/>
  <c r="K12" i="2"/>
  <c r="K4" i="2"/>
  <c r="K44" i="1"/>
  <c r="L44" i="1" s="1"/>
  <c r="K38" i="1"/>
  <c r="L38" i="1" s="1"/>
  <c r="K36" i="1"/>
  <c r="L36" i="1" s="1"/>
  <c r="K35" i="1"/>
  <c r="L35" i="1" s="1"/>
  <c r="K34" i="1"/>
  <c r="L34" i="1" s="1"/>
  <c r="K33" i="1"/>
  <c r="L33" i="1" s="1"/>
  <c r="K32" i="1"/>
  <c r="L32" i="1" s="1"/>
  <c r="K31" i="1"/>
  <c r="L31" i="1" s="1"/>
  <c r="K30" i="1"/>
  <c r="L30" i="1" s="1"/>
  <c r="K28" i="1"/>
  <c r="L28" i="1" s="1"/>
  <c r="K27" i="1"/>
  <c r="L27" i="1" s="1"/>
  <c r="K26" i="1"/>
  <c r="L26" i="1" s="1"/>
  <c r="K25" i="1"/>
  <c r="L25" i="1" s="1"/>
  <c r="K24" i="1"/>
  <c r="L24" i="1" s="1"/>
  <c r="K23" i="1"/>
  <c r="L23" i="1" s="1"/>
  <c r="K22" i="1"/>
  <c r="L22" i="1" s="1"/>
  <c r="K20" i="1"/>
  <c r="L20" i="1" s="1"/>
  <c r="K19" i="1"/>
  <c r="L19" i="1" s="1"/>
  <c r="K18" i="1"/>
  <c r="L18" i="1" s="1"/>
  <c r="K17" i="1"/>
  <c r="L17" i="1" s="1"/>
  <c r="K16" i="1"/>
  <c r="L16" i="1" s="1"/>
  <c r="K15" i="1"/>
  <c r="L15" i="1" s="1"/>
  <c r="K14" i="1"/>
  <c r="L14" i="1" s="1"/>
  <c r="K11" i="1"/>
  <c r="L11" i="1" s="1"/>
  <c r="K10" i="1"/>
  <c r="L10" i="1" s="1"/>
  <c r="K9" i="1"/>
  <c r="L9" i="1" s="1"/>
  <c r="K8" i="1"/>
  <c r="L8" i="1" s="1"/>
  <c r="K7" i="1"/>
  <c r="L7" i="1" s="1"/>
  <c r="K4" i="1"/>
  <c r="K5" i="1" s="1"/>
  <c r="I5" i="1" s="1"/>
  <c r="K35" i="17"/>
  <c r="L35" i="17" s="1"/>
  <c r="K34" i="17"/>
  <c r="L34" i="17" s="1"/>
  <c r="K33" i="17"/>
  <c r="L33" i="17" s="1"/>
  <c r="K32" i="17"/>
  <c r="L32" i="17" s="1"/>
  <c r="K31" i="17"/>
  <c r="L31" i="17" s="1"/>
  <c r="K30" i="17"/>
  <c r="K28" i="17"/>
  <c r="L28" i="17" s="1"/>
  <c r="K27" i="17"/>
  <c r="L27" i="17" s="1"/>
  <c r="K26" i="17"/>
  <c r="L26" i="17" s="1"/>
  <c r="K25" i="17"/>
  <c r="L25" i="17" s="1"/>
  <c r="K24" i="17"/>
  <c r="L24" i="17" s="1"/>
  <c r="K23" i="17"/>
  <c r="L23" i="17" s="1"/>
  <c r="K22" i="17"/>
  <c r="L22" i="17" s="1"/>
  <c r="K20" i="17"/>
  <c r="L20" i="17" s="1"/>
  <c r="K19" i="17"/>
  <c r="L19" i="17" s="1"/>
  <c r="K18" i="17"/>
  <c r="L18" i="17" s="1"/>
  <c r="K17" i="17"/>
  <c r="L17" i="17" s="1"/>
  <c r="K16" i="17"/>
  <c r="L16" i="17" s="1"/>
  <c r="K15" i="17"/>
  <c r="L15" i="17" s="1"/>
  <c r="K14" i="17"/>
  <c r="L14" i="17" s="1"/>
  <c r="K7" i="17"/>
  <c r="L7" i="17" s="1"/>
  <c r="K8" i="17"/>
  <c r="L8" i="17" s="1"/>
  <c r="K9" i="17"/>
  <c r="L9" i="17" s="1"/>
  <c r="K10" i="17"/>
  <c r="L10" i="17" s="1"/>
  <c r="K11" i="17"/>
  <c r="L11" i="17" s="1"/>
  <c r="K12" i="17"/>
  <c r="L12" i="17" s="1"/>
  <c r="K6" i="17"/>
  <c r="L6" i="17" s="1"/>
  <c r="K4" i="17"/>
  <c r="L4" i="17" s="1"/>
  <c r="AE53" i="7"/>
  <c r="F41" i="7"/>
  <c r="G41" i="7" s="1"/>
  <c r="AE54" i="7"/>
  <c r="F38" i="8"/>
  <c r="G38" i="8" s="1"/>
  <c r="W10" i="8"/>
  <c r="S10" i="8"/>
  <c r="O10" i="8"/>
  <c r="V41" i="9"/>
  <c r="T41" i="9"/>
  <c r="R41" i="9"/>
  <c r="P41" i="9"/>
  <c r="N41" i="9"/>
  <c r="M41" i="9"/>
  <c r="C41" i="9"/>
  <c r="W34" i="9"/>
  <c r="U34" i="9"/>
  <c r="S34" i="9"/>
  <c r="Q34" i="9"/>
  <c r="O34" i="9"/>
  <c r="F34" i="9"/>
  <c r="G34" i="9" s="1"/>
  <c r="F41" i="10"/>
  <c r="F12" i="11"/>
  <c r="G12" i="11" s="1"/>
  <c r="F13" i="11"/>
  <c r="G13" i="11" s="1"/>
  <c r="F4" i="11"/>
  <c r="G4" i="11" s="1"/>
  <c r="B14" i="11"/>
  <c r="B15" i="11" s="1"/>
  <c r="B16" i="11" s="1"/>
  <c r="B17" i="11" s="1"/>
  <c r="B18" i="11" s="1"/>
  <c r="B20" i="11" s="1"/>
  <c r="B21" i="11" s="1"/>
  <c r="B22" i="11" s="1"/>
  <c r="B23" i="11" s="1"/>
  <c r="B24" i="11" s="1"/>
  <c r="B25" i="11" s="1"/>
  <c r="B26" i="11" s="1"/>
  <c r="B28" i="11" s="1"/>
  <c r="B29" i="11" s="1"/>
  <c r="B30" i="11" s="1"/>
  <c r="B31" i="11" s="1"/>
  <c r="B32" i="11" s="1"/>
  <c r="B33" i="11" s="1"/>
  <c r="B34" i="11" s="1"/>
  <c r="B36" i="11" s="1"/>
  <c r="B37" i="11" s="1"/>
  <c r="B38" i="11" s="1"/>
  <c r="B39" i="11" s="1"/>
  <c r="B40" i="11" s="1"/>
  <c r="B41" i="11" s="1"/>
  <c r="B42" i="11" s="1"/>
  <c r="C19" i="11"/>
  <c r="M19" i="11"/>
  <c r="N19" i="11"/>
  <c r="P19" i="11"/>
  <c r="R19" i="11"/>
  <c r="T19" i="11"/>
  <c r="V19" i="11"/>
  <c r="W12" i="11"/>
  <c r="U12" i="11"/>
  <c r="S12" i="11"/>
  <c r="Q12" i="11"/>
  <c r="O12" i="11"/>
  <c r="F45" i="12"/>
  <c r="V43" i="13"/>
  <c r="V10" i="12" s="1"/>
  <c r="T43" i="13"/>
  <c r="T10" i="12" s="1"/>
  <c r="R43" i="13"/>
  <c r="R10" i="12" s="1"/>
  <c r="P43" i="13"/>
  <c r="P10" i="12" s="1"/>
  <c r="N43" i="13"/>
  <c r="N10" i="12" s="1"/>
  <c r="M43" i="13"/>
  <c r="M10" i="12" s="1"/>
  <c r="C43" i="13"/>
  <c r="C10" i="12" s="1"/>
  <c r="V42" i="5"/>
  <c r="T42" i="5"/>
  <c r="R42" i="5"/>
  <c r="P42" i="5"/>
  <c r="N42" i="5"/>
  <c r="M42" i="5"/>
  <c r="C42" i="5"/>
  <c r="F41" i="5"/>
  <c r="G41" i="5" s="1"/>
  <c r="V34" i="6"/>
  <c r="T34" i="6"/>
  <c r="R34" i="6"/>
  <c r="P34" i="6"/>
  <c r="N34" i="6"/>
  <c r="M34" i="6"/>
  <c r="C34" i="6"/>
  <c r="F33" i="6"/>
  <c r="G33" i="6" s="1"/>
  <c r="F42" i="4"/>
  <c r="G42" i="4" s="1"/>
  <c r="W10" i="4"/>
  <c r="U10" i="4"/>
  <c r="N10" i="2"/>
  <c r="N11" i="2" s="1"/>
  <c r="W10" i="2"/>
  <c r="U10" i="2"/>
  <c r="S10" i="2"/>
  <c r="Q10" i="2"/>
  <c r="O10" i="2"/>
  <c r="M10" i="2"/>
  <c r="M11" i="2" s="1"/>
  <c r="G4" i="2"/>
  <c r="F4" i="2"/>
  <c r="C10" i="2"/>
  <c r="C11" i="2" s="1"/>
  <c r="B14" i="2"/>
  <c r="B15" i="2" s="1"/>
  <c r="B16" i="2" s="1"/>
  <c r="B17" i="2" s="1"/>
  <c r="B18" i="2" s="1"/>
  <c r="B20" i="2" s="1"/>
  <c r="B21" i="2" s="1"/>
  <c r="B22" i="2" s="1"/>
  <c r="B23" i="2" s="1"/>
  <c r="B24" i="2" s="1"/>
  <c r="B25" i="2" s="1"/>
  <c r="B26" i="2" s="1"/>
  <c r="B28" i="2" s="1"/>
  <c r="B29" i="2" s="1"/>
  <c r="B30" i="2" s="1"/>
  <c r="B31" i="2" s="1"/>
  <c r="B32" i="2" s="1"/>
  <c r="B33" i="2" s="1"/>
  <c r="B34" i="2" s="1"/>
  <c r="B36" i="2" s="1"/>
  <c r="B37" i="2" s="1"/>
  <c r="B38" i="2" s="1"/>
  <c r="B39" i="2" s="1"/>
  <c r="B40" i="2" s="1"/>
  <c r="B41" i="2" s="1"/>
  <c r="B42" i="2" s="1"/>
  <c r="V45" i="1"/>
  <c r="T45" i="1"/>
  <c r="R45" i="1"/>
  <c r="P45" i="1"/>
  <c r="N45" i="1"/>
  <c r="M45" i="1"/>
  <c r="C45" i="1"/>
  <c r="W38" i="1"/>
  <c r="U38" i="1"/>
  <c r="U39" i="1" s="1"/>
  <c r="U40" i="1" s="1"/>
  <c r="S38" i="1"/>
  <c r="Q38" i="1"/>
  <c r="Q39" i="1" s="1"/>
  <c r="O38" i="1"/>
  <c r="O39" i="1" s="1"/>
  <c r="F44" i="1"/>
  <c r="G44" i="1" s="1"/>
  <c r="F38" i="1"/>
  <c r="G38" i="1" s="1"/>
  <c r="W4" i="1"/>
  <c r="W5" i="1" s="1"/>
  <c r="U4" i="1"/>
  <c r="U5" i="1" s="1"/>
  <c r="S4" i="1"/>
  <c r="S5" i="1" s="1"/>
  <c r="Q4" i="1"/>
  <c r="Q5" i="1" s="1"/>
  <c r="O4" i="1"/>
  <c r="O5" i="1" s="1"/>
  <c r="F34" i="17"/>
  <c r="G34" i="17" s="1"/>
  <c r="F35" i="17"/>
  <c r="G35" i="17" s="1"/>
  <c r="Q5" i="17"/>
  <c r="C10" i="4"/>
  <c r="C11" i="4" s="1"/>
  <c r="V43" i="7"/>
  <c r="T43" i="7"/>
  <c r="R43" i="7"/>
  <c r="P43" i="7"/>
  <c r="M43" i="7"/>
  <c r="C43" i="7"/>
  <c r="F40" i="7"/>
  <c r="G40" i="7" s="1"/>
  <c r="F42" i="7"/>
  <c r="G42" i="7" s="1"/>
  <c r="AE55" i="7"/>
  <c r="V10" i="8"/>
  <c r="V11" i="8" s="1"/>
  <c r="T10" i="8"/>
  <c r="T11" i="8" s="1"/>
  <c r="R10" i="8"/>
  <c r="R11" i="8" s="1"/>
  <c r="P10" i="8"/>
  <c r="P11" i="8" s="1"/>
  <c r="N10" i="8"/>
  <c r="N11" i="8" s="1"/>
  <c r="M10" i="8"/>
  <c r="M11" i="8" s="1"/>
  <c r="C10" i="8"/>
  <c r="C11" i="8" s="1"/>
  <c r="F8" i="8"/>
  <c r="G8" i="8" s="1"/>
  <c r="F9" i="8"/>
  <c r="G9" i="8" s="1"/>
  <c r="F4" i="8"/>
  <c r="G4" i="8" s="1"/>
  <c r="B13" i="8"/>
  <c r="B14" i="8" s="1"/>
  <c r="B15" i="8" s="1"/>
  <c r="B16" i="8" s="1"/>
  <c r="B17" i="8" s="1"/>
  <c r="B18" i="8" s="1"/>
  <c r="B20" i="8" s="1"/>
  <c r="B21" i="8" s="1"/>
  <c r="B22" i="8" s="1"/>
  <c r="B23" i="8" s="1"/>
  <c r="B24" i="8" s="1"/>
  <c r="B25" i="8" s="1"/>
  <c r="B26" i="8" s="1"/>
  <c r="B28" i="8" s="1"/>
  <c r="B29" i="8" s="1"/>
  <c r="B30" i="8" s="1"/>
  <c r="B31" i="8" s="1"/>
  <c r="B32" i="8" s="1"/>
  <c r="B33" i="8" s="1"/>
  <c r="B34" i="8" s="1"/>
  <c r="B36" i="8" s="1"/>
  <c r="B37" i="8" s="1"/>
  <c r="B38" i="8" s="1"/>
  <c r="B39" i="8" s="1"/>
  <c r="B40" i="8" s="1"/>
  <c r="B41" i="8" s="1"/>
  <c r="B42" i="8" s="1"/>
  <c r="V33" i="9"/>
  <c r="T33" i="9"/>
  <c r="R33" i="9"/>
  <c r="P33" i="9"/>
  <c r="N33" i="9"/>
  <c r="M33" i="9"/>
  <c r="C33" i="9"/>
  <c r="F32" i="9"/>
  <c r="G32" i="9" s="1"/>
  <c r="M43" i="10"/>
  <c r="F40" i="10"/>
  <c r="F42" i="10"/>
  <c r="G42" i="10" s="1"/>
  <c r="V42" i="12"/>
  <c r="T42" i="12"/>
  <c r="R42" i="12"/>
  <c r="P42" i="12"/>
  <c r="N42" i="12"/>
  <c r="M42" i="12"/>
  <c r="C42" i="12"/>
  <c r="G38" i="13"/>
  <c r="F39" i="13"/>
  <c r="G39" i="13" s="1"/>
  <c r="W35" i="5"/>
  <c r="W36" i="5" s="1"/>
  <c r="W37" i="5" s="1"/>
  <c r="W38" i="5" s="1"/>
  <c r="W39" i="5" s="1"/>
  <c r="W40" i="5" s="1"/>
  <c r="W41" i="5" s="1"/>
  <c r="U35" i="5"/>
  <c r="U36" i="5" s="1"/>
  <c r="S35" i="5"/>
  <c r="S36" i="5" s="1"/>
  <c r="S37" i="5" s="1"/>
  <c r="S38" i="5" s="1"/>
  <c r="S39" i="5" s="1"/>
  <c r="S40" i="5" s="1"/>
  <c r="S41" i="5" s="1"/>
  <c r="S42" i="5" s="1"/>
  <c r="Q35" i="5"/>
  <c r="Q36" i="5" s="1"/>
  <c r="Q37" i="5" s="1"/>
  <c r="O35" i="5"/>
  <c r="O36" i="5" s="1"/>
  <c r="O37" i="5" s="1"/>
  <c r="F36" i="5"/>
  <c r="G36" i="5" s="1"/>
  <c r="F35" i="5"/>
  <c r="G35" i="5" s="1"/>
  <c r="F31" i="6"/>
  <c r="G31" i="6" s="1"/>
  <c r="F32" i="6"/>
  <c r="G32" i="6" s="1"/>
  <c r="M10" i="4"/>
  <c r="F38" i="4"/>
  <c r="G38" i="4" s="1"/>
  <c r="F40" i="4"/>
  <c r="V43" i="2"/>
  <c r="T43" i="2"/>
  <c r="R43" i="2"/>
  <c r="P43" i="2"/>
  <c r="N43" i="2"/>
  <c r="M43" i="2"/>
  <c r="V37" i="1"/>
  <c r="T37" i="1"/>
  <c r="R37" i="1"/>
  <c r="P37" i="1"/>
  <c r="N37" i="1"/>
  <c r="M37" i="1"/>
  <c r="C37" i="1"/>
  <c r="F36" i="1"/>
  <c r="G36" i="1" s="1"/>
  <c r="F33" i="17"/>
  <c r="G33" i="17" s="1"/>
  <c r="AE52" i="7"/>
  <c r="AE51" i="7"/>
  <c r="AE50" i="7"/>
  <c r="AE49" i="7"/>
  <c r="AE48" i="7"/>
  <c r="AE47" i="7"/>
  <c r="V5" i="17"/>
  <c r="T5" i="17"/>
  <c r="U10" i="8"/>
  <c r="Q10" i="8"/>
  <c r="F31" i="9"/>
  <c r="G31" i="9" s="1"/>
  <c r="F39" i="10"/>
  <c r="G39" i="10" s="1"/>
  <c r="F41" i="12"/>
  <c r="G41" i="12" s="1"/>
  <c r="V34" i="5"/>
  <c r="T34" i="5"/>
  <c r="R34" i="5"/>
  <c r="P34" i="5"/>
  <c r="N34" i="5"/>
  <c r="M34" i="5"/>
  <c r="C34" i="5"/>
  <c r="F33" i="5"/>
  <c r="G33" i="5" s="1"/>
  <c r="F30" i="6"/>
  <c r="G30" i="6" s="1"/>
  <c r="F37" i="4"/>
  <c r="G37" i="4" s="1"/>
  <c r="F35" i="1"/>
  <c r="G35" i="1" s="1"/>
  <c r="F32" i="17"/>
  <c r="G32" i="17" s="1"/>
  <c r="J66" i="15"/>
  <c r="K66" i="15" s="1"/>
  <c r="K65" i="15"/>
  <c r="K64" i="15"/>
  <c r="K62" i="15"/>
  <c r="E70" i="15"/>
  <c r="C70" i="15"/>
  <c r="E65" i="15"/>
  <c r="C65" i="15"/>
  <c r="E16" i="15"/>
  <c r="F38" i="7"/>
  <c r="G38" i="7" s="1"/>
  <c r="F30" i="9"/>
  <c r="G30" i="9" s="1"/>
  <c r="F37" i="10"/>
  <c r="G37" i="10" s="1"/>
  <c r="F38" i="12"/>
  <c r="G38" i="12" s="1"/>
  <c r="O36" i="13"/>
  <c r="O37" i="13" s="1"/>
  <c r="O38" i="13" s="1"/>
  <c r="O39" i="13" s="1"/>
  <c r="F36" i="13"/>
  <c r="G36" i="13" s="1"/>
  <c r="F32" i="5"/>
  <c r="G32" i="5" s="1"/>
  <c r="F29" i="6"/>
  <c r="G29" i="6" s="1"/>
  <c r="W36" i="4"/>
  <c r="W37" i="4" s="1"/>
  <c r="W38" i="4" s="1"/>
  <c r="W39" i="4" s="1"/>
  <c r="W40" i="4" s="1"/>
  <c r="W41" i="4" s="1"/>
  <c r="W42" i="4" s="1"/>
  <c r="W43" i="4" s="1"/>
  <c r="U36" i="4"/>
  <c r="U37" i="4" s="1"/>
  <c r="U38" i="4" s="1"/>
  <c r="S36" i="4"/>
  <c r="S37" i="4" s="1"/>
  <c r="S38" i="4" s="1"/>
  <c r="Q36" i="4"/>
  <c r="Q37" i="4" s="1"/>
  <c r="Q38" i="4" s="1"/>
  <c r="O36" i="4"/>
  <c r="O37" i="4" s="1"/>
  <c r="O38" i="4" s="1"/>
  <c r="O39" i="4" s="1"/>
  <c r="O40" i="4" s="1"/>
  <c r="O41" i="4" s="1"/>
  <c r="O42" i="4" s="1"/>
  <c r="O43" i="4" s="1"/>
  <c r="F36" i="4"/>
  <c r="F34" i="1"/>
  <c r="G34" i="1" s="1"/>
  <c r="F31" i="17"/>
  <c r="G31" i="17" s="1"/>
  <c r="W30" i="17"/>
  <c r="W31" i="17" s="1"/>
  <c r="W32" i="17" s="1"/>
  <c r="W33" i="17" s="1"/>
  <c r="W34" i="17" s="1"/>
  <c r="W35" i="17" s="1"/>
  <c r="W36" i="17" s="1"/>
  <c r="U30" i="17"/>
  <c r="U31" i="17" s="1"/>
  <c r="U32" i="17" s="1"/>
  <c r="U33" i="17" s="1"/>
  <c r="U34" i="17" s="1"/>
  <c r="U35" i="17" s="1"/>
  <c r="U36" i="17" s="1"/>
  <c r="S30" i="17"/>
  <c r="S31" i="17" s="1"/>
  <c r="S32" i="17" s="1"/>
  <c r="S33" i="17" s="1"/>
  <c r="S34" i="17" s="1"/>
  <c r="S35" i="17" s="1"/>
  <c r="S36" i="17" s="1"/>
  <c r="Q30" i="17"/>
  <c r="Q31" i="17" s="1"/>
  <c r="Q32" i="17" s="1"/>
  <c r="Q33" i="17" s="1"/>
  <c r="Q34" i="17" s="1"/>
  <c r="Q35" i="17" s="1"/>
  <c r="Q36" i="17" s="1"/>
  <c r="O30" i="17"/>
  <c r="O31" i="17" s="1"/>
  <c r="O32" i="17" s="1"/>
  <c r="O33" i="17" s="1"/>
  <c r="O34" i="17" s="1"/>
  <c r="O35" i="17" s="1"/>
  <c r="O36" i="17" s="1"/>
  <c r="F30" i="17"/>
  <c r="G30" i="17" s="1"/>
  <c r="V29" i="17"/>
  <c r="T29" i="17"/>
  <c r="R29" i="17"/>
  <c r="P29" i="17"/>
  <c r="N29" i="17"/>
  <c r="M29" i="17"/>
  <c r="C29" i="17"/>
  <c r="F28" i="17"/>
  <c r="G28" i="17" s="1"/>
  <c r="F27" i="17"/>
  <c r="G27" i="17" s="1"/>
  <c r="F26" i="17"/>
  <c r="G26" i="17" s="1"/>
  <c r="F25" i="17"/>
  <c r="G25" i="17" s="1"/>
  <c r="F24" i="17"/>
  <c r="G24" i="17" s="1"/>
  <c r="F23" i="17"/>
  <c r="G23" i="17" s="1"/>
  <c r="W22" i="17"/>
  <c r="W23" i="17" s="1"/>
  <c r="W24" i="17" s="1"/>
  <c r="W25" i="17" s="1"/>
  <c r="W26" i="17" s="1"/>
  <c r="W27" i="17" s="1"/>
  <c r="W28" i="17" s="1"/>
  <c r="W29" i="17" s="1"/>
  <c r="U22" i="17"/>
  <c r="U23" i="17" s="1"/>
  <c r="U24" i="17" s="1"/>
  <c r="U25" i="17" s="1"/>
  <c r="U26" i="17" s="1"/>
  <c r="U27" i="17" s="1"/>
  <c r="U28" i="17" s="1"/>
  <c r="U29" i="17" s="1"/>
  <c r="S22" i="17"/>
  <c r="S23" i="17" s="1"/>
  <c r="S24" i="17" s="1"/>
  <c r="S25" i="17" s="1"/>
  <c r="S26" i="17" s="1"/>
  <c r="S27" i="17" s="1"/>
  <c r="S28" i="17" s="1"/>
  <c r="S29" i="17" s="1"/>
  <c r="Q22" i="17"/>
  <c r="Q23" i="17" s="1"/>
  <c r="Q24" i="17" s="1"/>
  <c r="Q25" i="17" s="1"/>
  <c r="Q26" i="17" s="1"/>
  <c r="Q27" i="17" s="1"/>
  <c r="Q28" i="17" s="1"/>
  <c r="Q29" i="17" s="1"/>
  <c r="O22" i="17"/>
  <c r="O23" i="17" s="1"/>
  <c r="O24" i="17" s="1"/>
  <c r="O25" i="17" s="1"/>
  <c r="O26" i="17" s="1"/>
  <c r="O27" i="17" s="1"/>
  <c r="O28" i="17" s="1"/>
  <c r="O29" i="17" s="1"/>
  <c r="F22" i="17"/>
  <c r="G22" i="17" s="1"/>
  <c r="V21" i="17"/>
  <c r="T21" i="17"/>
  <c r="R21" i="17"/>
  <c r="P21" i="17"/>
  <c r="C21" i="17"/>
  <c r="F20" i="17"/>
  <c r="G20" i="17" s="1"/>
  <c r="F19" i="17"/>
  <c r="G19" i="17" s="1"/>
  <c r="F18" i="17"/>
  <c r="G18" i="17" s="1"/>
  <c r="F17" i="17"/>
  <c r="G17" i="17" s="1"/>
  <c r="F16" i="17"/>
  <c r="G16" i="17" s="1"/>
  <c r="F15" i="17"/>
  <c r="G15" i="17" s="1"/>
  <c r="W14" i="17"/>
  <c r="W15" i="17" s="1"/>
  <c r="W16" i="17" s="1"/>
  <c r="W17" i="17" s="1"/>
  <c r="W18" i="17" s="1"/>
  <c r="W19" i="17" s="1"/>
  <c r="W20" i="17" s="1"/>
  <c r="W21" i="17" s="1"/>
  <c r="U14" i="17"/>
  <c r="U15" i="17" s="1"/>
  <c r="U16" i="17" s="1"/>
  <c r="U17" i="17" s="1"/>
  <c r="U18" i="17" s="1"/>
  <c r="U19" i="17" s="1"/>
  <c r="U20" i="17" s="1"/>
  <c r="U21" i="17" s="1"/>
  <c r="S14" i="17"/>
  <c r="S15" i="17" s="1"/>
  <c r="S16" i="17" s="1"/>
  <c r="S17" i="17" s="1"/>
  <c r="S18" i="17" s="1"/>
  <c r="S19" i="17" s="1"/>
  <c r="S20" i="17" s="1"/>
  <c r="S21" i="17" s="1"/>
  <c r="Q14" i="17"/>
  <c r="Q15" i="17" s="1"/>
  <c r="Q16" i="17" s="1"/>
  <c r="Q17" i="17" s="1"/>
  <c r="Q18" i="17" s="1"/>
  <c r="Q19" i="17" s="1"/>
  <c r="Q20" i="17" s="1"/>
  <c r="Q21" i="17" s="1"/>
  <c r="O21" i="17"/>
  <c r="F14" i="17"/>
  <c r="G14" i="17" s="1"/>
  <c r="V13" i="17"/>
  <c r="T13" i="17"/>
  <c r="R13" i="17"/>
  <c r="P13" i="17"/>
  <c r="N13" i="17"/>
  <c r="M13" i="17"/>
  <c r="C13" i="17"/>
  <c r="F12" i="17"/>
  <c r="G12" i="17" s="1"/>
  <c r="F11" i="17"/>
  <c r="G11" i="17" s="1"/>
  <c r="F10" i="17"/>
  <c r="G10" i="17" s="1"/>
  <c r="F9" i="17"/>
  <c r="G9" i="17" s="1"/>
  <c r="F8" i="17"/>
  <c r="G8" i="17" s="1"/>
  <c r="F7" i="17"/>
  <c r="G7" i="17" s="1"/>
  <c r="W6" i="17"/>
  <c r="W8" i="17" s="1"/>
  <c r="U6" i="17"/>
  <c r="U8" i="17" s="1"/>
  <c r="S6" i="17"/>
  <c r="S8" i="17" s="1"/>
  <c r="Q6" i="17"/>
  <c r="Q8" i="17" s="1"/>
  <c r="O6" i="17"/>
  <c r="O8" i="17" s="1"/>
  <c r="F6" i="17"/>
  <c r="G6" i="17" s="1"/>
  <c r="R5" i="17"/>
  <c r="P5" i="17"/>
  <c r="N5" i="17"/>
  <c r="M5" i="17"/>
  <c r="C5" i="17"/>
  <c r="F4" i="17"/>
  <c r="G4" i="17" s="1"/>
  <c r="W5" i="17"/>
  <c r="U5" i="17"/>
  <c r="S5" i="17"/>
  <c r="O5" i="17"/>
  <c r="B6" i="17"/>
  <c r="B10" i="17" s="1"/>
  <c r="B11" i="17" s="1"/>
  <c r="B12" i="17" s="1"/>
  <c r="B14" i="17" s="1"/>
  <c r="B15" i="17" s="1"/>
  <c r="B16" i="17" s="1"/>
  <c r="B17" i="17" s="1"/>
  <c r="B18" i="17" s="1"/>
  <c r="B19" i="17" s="1"/>
  <c r="B20" i="17" s="1"/>
  <c r="B22" i="17" s="1"/>
  <c r="B23" i="17" s="1"/>
  <c r="B24" i="17" s="1"/>
  <c r="B25" i="17" s="1"/>
  <c r="B26" i="17" s="1"/>
  <c r="B27" i="17" s="1"/>
  <c r="B28" i="17" s="1"/>
  <c r="B30" i="17" s="1"/>
  <c r="B31" i="17" s="1"/>
  <c r="B32" i="17" s="1"/>
  <c r="B33" i="17" s="1"/>
  <c r="B34" i="17" s="1"/>
  <c r="B35" i="17" s="1"/>
  <c r="B36" i="17" s="1"/>
  <c r="B38" i="17" s="1"/>
  <c r="B39" i="17" s="1"/>
  <c r="B40" i="17" s="1"/>
  <c r="B41" i="17" s="1"/>
  <c r="B42" i="17" s="1"/>
  <c r="B43" i="17" s="1"/>
  <c r="R35" i="11"/>
  <c r="P35" i="11"/>
  <c r="N35" i="11"/>
  <c r="M35" i="11"/>
  <c r="C35" i="11"/>
  <c r="B36" i="15"/>
  <c r="V35" i="7"/>
  <c r="T35" i="7"/>
  <c r="R35" i="7"/>
  <c r="P35" i="7"/>
  <c r="N35" i="7"/>
  <c r="M35" i="7"/>
  <c r="C35" i="7"/>
  <c r="F34" i="7"/>
  <c r="G34" i="7" s="1"/>
  <c r="F37" i="7"/>
  <c r="G37" i="7" s="1"/>
  <c r="F29" i="9"/>
  <c r="G29" i="9" s="1"/>
  <c r="W36" i="10"/>
  <c r="W37" i="10" s="1"/>
  <c r="U36" i="10"/>
  <c r="U37" i="10" s="1"/>
  <c r="U38" i="10" s="1"/>
  <c r="U39" i="10" s="1"/>
  <c r="U40" i="10" s="1"/>
  <c r="S36" i="10"/>
  <c r="S37" i="10" s="1"/>
  <c r="O36" i="10"/>
  <c r="O37" i="10" s="1"/>
  <c r="O38" i="10" s="1"/>
  <c r="O39" i="10" s="1"/>
  <c r="O40" i="10" s="1"/>
  <c r="F36" i="10"/>
  <c r="V35" i="13"/>
  <c r="T35" i="13"/>
  <c r="R35" i="13"/>
  <c r="P35" i="13"/>
  <c r="N35" i="13"/>
  <c r="M35" i="13"/>
  <c r="C35" i="13"/>
  <c r="F34" i="13"/>
  <c r="G34" i="13" s="1"/>
  <c r="F31" i="5"/>
  <c r="G31" i="5" s="1"/>
  <c r="F28" i="6"/>
  <c r="G28" i="6" s="1"/>
  <c r="V35" i="4"/>
  <c r="T35" i="4"/>
  <c r="R35" i="4"/>
  <c r="P35" i="4"/>
  <c r="N35" i="4"/>
  <c r="M35" i="4"/>
  <c r="C35" i="4"/>
  <c r="F34" i="4"/>
  <c r="G34" i="4" s="1"/>
  <c r="F32" i="1"/>
  <c r="G32" i="1" s="1"/>
  <c r="F33" i="1"/>
  <c r="G33" i="1" s="1"/>
  <c r="Q8" i="1"/>
  <c r="Q9" i="1" s="1"/>
  <c r="Q10" i="1" s="1"/>
  <c r="Q11" i="1" s="1"/>
  <c r="Q12" i="1" s="1"/>
  <c r="W36" i="7"/>
  <c r="W37" i="7" s="1"/>
  <c r="W38" i="7" s="1"/>
  <c r="U36" i="7"/>
  <c r="U37" i="7" s="1"/>
  <c r="U38" i="7" s="1"/>
  <c r="S36" i="7"/>
  <c r="S37" i="7" s="1"/>
  <c r="S38" i="7" s="1"/>
  <c r="Q36" i="7"/>
  <c r="Q37" i="7" s="1"/>
  <c r="Q38" i="7" s="1"/>
  <c r="O36" i="7"/>
  <c r="O37" i="7" s="1"/>
  <c r="O38" i="7" s="1"/>
  <c r="W28" i="7"/>
  <c r="W29" i="7" s="1"/>
  <c r="W30" i="7" s="1"/>
  <c r="W31" i="7" s="1"/>
  <c r="W32" i="7" s="1"/>
  <c r="W33" i="7" s="1"/>
  <c r="W34" i="7" s="1"/>
  <c r="W35" i="7" s="1"/>
  <c r="U28" i="7"/>
  <c r="U29" i="7" s="1"/>
  <c r="U30" i="7" s="1"/>
  <c r="U31" i="7" s="1"/>
  <c r="U32" i="7" s="1"/>
  <c r="U33" i="7" s="1"/>
  <c r="U34" i="7" s="1"/>
  <c r="U35" i="7" s="1"/>
  <c r="S28" i="7"/>
  <c r="S29" i="7" s="1"/>
  <c r="S30" i="7" s="1"/>
  <c r="S31" i="7" s="1"/>
  <c r="S32" i="7" s="1"/>
  <c r="S33" i="7" s="1"/>
  <c r="S34" i="7" s="1"/>
  <c r="S35" i="7" s="1"/>
  <c r="Q28" i="7"/>
  <c r="Q29" i="7" s="1"/>
  <c r="Q30" i="7" s="1"/>
  <c r="Q31" i="7" s="1"/>
  <c r="Q32" i="7" s="1"/>
  <c r="Q33" i="7" s="1"/>
  <c r="Q34" i="7" s="1"/>
  <c r="Q35" i="7" s="1"/>
  <c r="O28" i="7"/>
  <c r="O29" i="7" s="1"/>
  <c r="O30" i="7" s="1"/>
  <c r="O31" i="7" s="1"/>
  <c r="O32" i="7" s="1"/>
  <c r="O33" i="7" s="1"/>
  <c r="O34" i="7" s="1"/>
  <c r="O35" i="7" s="1"/>
  <c r="W20" i="7"/>
  <c r="W21" i="7" s="1"/>
  <c r="W22" i="7" s="1"/>
  <c r="W23" i="7" s="1"/>
  <c r="W24" i="7" s="1"/>
  <c r="W25" i="7" s="1"/>
  <c r="W26" i="7" s="1"/>
  <c r="W27" i="7" s="1"/>
  <c r="U20" i="7"/>
  <c r="U21" i="7" s="1"/>
  <c r="U22" i="7" s="1"/>
  <c r="U23" i="7" s="1"/>
  <c r="U24" i="7" s="1"/>
  <c r="U25" i="7" s="1"/>
  <c r="U26" i="7" s="1"/>
  <c r="U27" i="7" s="1"/>
  <c r="S20" i="7"/>
  <c r="S21" i="7" s="1"/>
  <c r="S22" i="7" s="1"/>
  <c r="S23" i="7" s="1"/>
  <c r="S24" i="7" s="1"/>
  <c r="S25" i="7" s="1"/>
  <c r="S26" i="7" s="1"/>
  <c r="S27" i="7" s="1"/>
  <c r="Q20" i="7"/>
  <c r="Q21" i="7" s="1"/>
  <c r="Q22" i="7" s="1"/>
  <c r="Q23" i="7" s="1"/>
  <c r="Q24" i="7" s="1"/>
  <c r="Q25" i="7" s="1"/>
  <c r="Q26" i="7" s="1"/>
  <c r="Q27" i="7" s="1"/>
  <c r="O20" i="7"/>
  <c r="O21" i="7" s="1"/>
  <c r="O22" i="7" s="1"/>
  <c r="O23" i="7" s="1"/>
  <c r="O24" i="7" s="1"/>
  <c r="O25" i="7" s="1"/>
  <c r="O26" i="7" s="1"/>
  <c r="O27" i="7" s="1"/>
  <c r="W12" i="7"/>
  <c r="W13" i="7" s="1"/>
  <c r="W14" i="7" s="1"/>
  <c r="W15" i="7" s="1"/>
  <c r="W16" i="7" s="1"/>
  <c r="W17" i="7" s="1"/>
  <c r="W18" i="7" s="1"/>
  <c r="W19" i="7" s="1"/>
  <c r="U12" i="7"/>
  <c r="U13" i="7" s="1"/>
  <c r="U14" i="7" s="1"/>
  <c r="U15" i="7" s="1"/>
  <c r="U16" i="7" s="1"/>
  <c r="U17" i="7" s="1"/>
  <c r="U18" i="7" s="1"/>
  <c r="U19" i="7" s="1"/>
  <c r="S12" i="7"/>
  <c r="S13" i="7" s="1"/>
  <c r="S14" i="7" s="1"/>
  <c r="S15" i="7" s="1"/>
  <c r="S16" i="7" s="1"/>
  <c r="S17" i="7" s="1"/>
  <c r="S18" i="7" s="1"/>
  <c r="S19" i="7" s="1"/>
  <c r="Q12" i="7"/>
  <c r="Q13" i="7" s="1"/>
  <c r="Q14" i="7" s="1"/>
  <c r="Q15" i="7" s="1"/>
  <c r="Q16" i="7" s="1"/>
  <c r="Q17" i="7" s="1"/>
  <c r="Q18" i="7" s="1"/>
  <c r="Q19" i="7" s="1"/>
  <c r="O12" i="7"/>
  <c r="O13" i="7" s="1"/>
  <c r="O14" i="7" s="1"/>
  <c r="O15" i="7" s="1"/>
  <c r="O16" i="7" s="1"/>
  <c r="O17" i="7" s="1"/>
  <c r="O18" i="7" s="1"/>
  <c r="O19" i="7" s="1"/>
  <c r="W28" i="8"/>
  <c r="W29" i="8" s="1"/>
  <c r="W30" i="8" s="1"/>
  <c r="W31" i="8" s="1"/>
  <c r="W32" i="8" s="1"/>
  <c r="W33" i="8" s="1"/>
  <c r="W34" i="8" s="1"/>
  <c r="W35" i="8" s="1"/>
  <c r="U28" i="8"/>
  <c r="U29" i="8" s="1"/>
  <c r="U30" i="8" s="1"/>
  <c r="U31" i="8" s="1"/>
  <c r="U32" i="8" s="1"/>
  <c r="U33" i="8" s="1"/>
  <c r="U34" i="8" s="1"/>
  <c r="U35" i="8" s="1"/>
  <c r="S28" i="8"/>
  <c r="S29" i="8" s="1"/>
  <c r="S30" i="8" s="1"/>
  <c r="S31" i="8" s="1"/>
  <c r="S32" i="8" s="1"/>
  <c r="S33" i="8" s="1"/>
  <c r="S34" i="8" s="1"/>
  <c r="S35" i="8" s="1"/>
  <c r="Q28" i="8"/>
  <c r="Q29" i="8" s="1"/>
  <c r="Q30" i="8" s="1"/>
  <c r="Q31" i="8" s="1"/>
  <c r="Q32" i="8" s="1"/>
  <c r="Q33" i="8" s="1"/>
  <c r="Q34" i="8" s="1"/>
  <c r="Q35" i="8" s="1"/>
  <c r="O28" i="8"/>
  <c r="O29" i="8" s="1"/>
  <c r="O30" i="8" s="1"/>
  <c r="O31" i="8" s="1"/>
  <c r="O32" i="8" s="1"/>
  <c r="O33" i="8" s="1"/>
  <c r="O34" i="8" s="1"/>
  <c r="O35" i="8" s="1"/>
  <c r="W20" i="8"/>
  <c r="W21" i="8" s="1"/>
  <c r="W22" i="8" s="1"/>
  <c r="W23" i="8" s="1"/>
  <c r="W24" i="8" s="1"/>
  <c r="W25" i="8" s="1"/>
  <c r="W26" i="8" s="1"/>
  <c r="W27" i="8" s="1"/>
  <c r="U20" i="8"/>
  <c r="U21" i="8" s="1"/>
  <c r="U22" i="8" s="1"/>
  <c r="U23" i="8" s="1"/>
  <c r="U24" i="8" s="1"/>
  <c r="U25" i="8" s="1"/>
  <c r="U26" i="8" s="1"/>
  <c r="U27" i="8" s="1"/>
  <c r="S20" i="8"/>
  <c r="S21" i="8" s="1"/>
  <c r="S22" i="8" s="1"/>
  <c r="S23" i="8" s="1"/>
  <c r="S24" i="8" s="1"/>
  <c r="S25" i="8" s="1"/>
  <c r="S26" i="8" s="1"/>
  <c r="S27" i="8" s="1"/>
  <c r="Q20" i="8"/>
  <c r="Q21" i="8" s="1"/>
  <c r="Q22" i="8" s="1"/>
  <c r="Q23" i="8" s="1"/>
  <c r="Q24" i="8" s="1"/>
  <c r="Q25" i="8" s="1"/>
  <c r="Q26" i="8" s="1"/>
  <c r="Q27" i="8" s="1"/>
  <c r="O20" i="8"/>
  <c r="O21" i="8" s="1"/>
  <c r="O22" i="8" s="1"/>
  <c r="O23" i="8" s="1"/>
  <c r="O24" i="8" s="1"/>
  <c r="O25" i="8" s="1"/>
  <c r="O26" i="8" s="1"/>
  <c r="O27" i="8" s="1"/>
  <c r="W12" i="8"/>
  <c r="W13" i="8" s="1"/>
  <c r="W14" i="8" s="1"/>
  <c r="W15" i="8" s="1"/>
  <c r="W16" i="8" s="1"/>
  <c r="W17" i="8" s="1"/>
  <c r="W18" i="8" s="1"/>
  <c r="W19" i="8" s="1"/>
  <c r="U12" i="8"/>
  <c r="U13" i="8" s="1"/>
  <c r="U14" i="8" s="1"/>
  <c r="U15" i="8" s="1"/>
  <c r="U16" i="8" s="1"/>
  <c r="U17" i="8" s="1"/>
  <c r="U18" i="8" s="1"/>
  <c r="U19" i="8" s="1"/>
  <c r="S12" i="8"/>
  <c r="S13" i="8" s="1"/>
  <c r="S14" i="8" s="1"/>
  <c r="S15" i="8" s="1"/>
  <c r="S16" i="8" s="1"/>
  <c r="S17" i="8" s="1"/>
  <c r="S18" i="8" s="1"/>
  <c r="S19" i="8" s="1"/>
  <c r="Q12" i="8"/>
  <c r="Q13" i="8" s="1"/>
  <c r="Q14" i="8" s="1"/>
  <c r="Q15" i="8" s="1"/>
  <c r="Q16" i="8" s="1"/>
  <c r="Q17" i="8" s="1"/>
  <c r="Q18" i="8" s="1"/>
  <c r="Q19" i="8" s="1"/>
  <c r="O12" i="8"/>
  <c r="O13" i="8" s="1"/>
  <c r="O14" i="8" s="1"/>
  <c r="O15" i="8" s="1"/>
  <c r="O16" i="8" s="1"/>
  <c r="O17" i="8" s="1"/>
  <c r="O18" i="8" s="1"/>
  <c r="O19" i="8" s="1"/>
  <c r="U26" i="9"/>
  <c r="U27" i="9" s="1"/>
  <c r="U28" i="9" s="1"/>
  <c r="U29" i="9" s="1"/>
  <c r="S26" i="9"/>
  <c r="S27" i="9" s="1"/>
  <c r="S28" i="9" s="1"/>
  <c r="S29" i="9" s="1"/>
  <c r="Q26" i="9"/>
  <c r="Q27" i="9" s="1"/>
  <c r="Q28" i="9" s="1"/>
  <c r="Q29" i="9" s="1"/>
  <c r="O26" i="9"/>
  <c r="O27" i="9" s="1"/>
  <c r="O28" i="9" s="1"/>
  <c r="O29" i="9" s="1"/>
  <c r="W18" i="9"/>
  <c r="W19" i="9" s="1"/>
  <c r="W20" i="9" s="1"/>
  <c r="W21" i="9" s="1"/>
  <c r="W22" i="9" s="1"/>
  <c r="W23" i="9" s="1"/>
  <c r="W24" i="9" s="1"/>
  <c r="W25" i="9" s="1"/>
  <c r="U18" i="9"/>
  <c r="U19" i="9" s="1"/>
  <c r="U20" i="9" s="1"/>
  <c r="U21" i="9" s="1"/>
  <c r="U22" i="9" s="1"/>
  <c r="U23" i="9" s="1"/>
  <c r="U24" i="9" s="1"/>
  <c r="U25" i="9" s="1"/>
  <c r="S18" i="9"/>
  <c r="S19" i="9" s="1"/>
  <c r="S20" i="9" s="1"/>
  <c r="S21" i="9" s="1"/>
  <c r="S22" i="9" s="1"/>
  <c r="S23" i="9" s="1"/>
  <c r="S24" i="9" s="1"/>
  <c r="S25" i="9" s="1"/>
  <c r="Q18" i="9"/>
  <c r="Q19" i="9" s="1"/>
  <c r="Q20" i="9" s="1"/>
  <c r="Q21" i="9" s="1"/>
  <c r="Q22" i="9" s="1"/>
  <c r="Q23" i="9" s="1"/>
  <c r="Q24" i="9" s="1"/>
  <c r="Q25" i="9" s="1"/>
  <c r="O18" i="9"/>
  <c r="O19" i="9" s="1"/>
  <c r="O20" i="9" s="1"/>
  <c r="O21" i="9" s="1"/>
  <c r="O22" i="9" s="1"/>
  <c r="O23" i="9" s="1"/>
  <c r="O24" i="9" s="1"/>
  <c r="O25" i="9" s="1"/>
  <c r="W10" i="9"/>
  <c r="W11" i="9" s="1"/>
  <c r="W12" i="9" s="1"/>
  <c r="W13" i="9" s="1"/>
  <c r="W14" i="9" s="1"/>
  <c r="W15" i="9" s="1"/>
  <c r="W16" i="9" s="1"/>
  <c r="W17" i="9" s="1"/>
  <c r="U10" i="9"/>
  <c r="U11" i="9" s="1"/>
  <c r="U12" i="9" s="1"/>
  <c r="U13" i="9" s="1"/>
  <c r="U14" i="9" s="1"/>
  <c r="U15" i="9" s="1"/>
  <c r="U16" i="9" s="1"/>
  <c r="U17" i="9" s="1"/>
  <c r="S10" i="9"/>
  <c r="S11" i="9" s="1"/>
  <c r="S12" i="9" s="1"/>
  <c r="S13" i="9" s="1"/>
  <c r="S14" i="9" s="1"/>
  <c r="S15" i="9" s="1"/>
  <c r="S16" i="9" s="1"/>
  <c r="S17" i="9" s="1"/>
  <c r="Q10" i="9"/>
  <c r="Q11" i="9" s="1"/>
  <c r="Q12" i="9" s="1"/>
  <c r="Q13" i="9" s="1"/>
  <c r="Q14" i="9" s="1"/>
  <c r="Q15" i="9" s="1"/>
  <c r="Q16" i="9" s="1"/>
  <c r="Q17" i="9" s="1"/>
  <c r="O10" i="9"/>
  <c r="O11" i="9" s="1"/>
  <c r="O12" i="9" s="1"/>
  <c r="O13" i="9" s="1"/>
  <c r="O14" i="9" s="1"/>
  <c r="O15" i="9" s="1"/>
  <c r="O16" i="9" s="1"/>
  <c r="O17" i="9" s="1"/>
  <c r="W5" i="9"/>
  <c r="W6" i="9" s="1"/>
  <c r="W7" i="9" s="1"/>
  <c r="U5" i="9"/>
  <c r="U6" i="9" s="1"/>
  <c r="U7" i="9" s="1"/>
  <c r="S5" i="9"/>
  <c r="S6" i="9" s="1"/>
  <c r="S7" i="9" s="1"/>
  <c r="Q5" i="9"/>
  <c r="Q6" i="9" s="1"/>
  <c r="Q7" i="9" s="1"/>
  <c r="O5" i="9"/>
  <c r="O6" i="9" s="1"/>
  <c r="O7" i="9" s="1"/>
  <c r="O8" i="9" s="1"/>
  <c r="W20" i="10"/>
  <c r="W21" i="10" s="1"/>
  <c r="W22" i="10" s="1"/>
  <c r="W23" i="10" s="1"/>
  <c r="W24" i="10" s="1"/>
  <c r="W25" i="10" s="1"/>
  <c r="W26" i="10" s="1"/>
  <c r="W27" i="10" s="1"/>
  <c r="U20" i="10"/>
  <c r="U21" i="10" s="1"/>
  <c r="U22" i="10" s="1"/>
  <c r="U23" i="10" s="1"/>
  <c r="U24" i="10" s="1"/>
  <c r="U25" i="10" s="1"/>
  <c r="U26" i="10" s="1"/>
  <c r="U27" i="10" s="1"/>
  <c r="S20" i="10"/>
  <c r="S21" i="10" s="1"/>
  <c r="S22" i="10" s="1"/>
  <c r="S23" i="10" s="1"/>
  <c r="S24" i="10" s="1"/>
  <c r="S25" i="10" s="1"/>
  <c r="S26" i="10" s="1"/>
  <c r="S27" i="10" s="1"/>
  <c r="Q20" i="10"/>
  <c r="Q21" i="10" s="1"/>
  <c r="Q22" i="10" s="1"/>
  <c r="Q23" i="10" s="1"/>
  <c r="Q24" i="10" s="1"/>
  <c r="Q25" i="10" s="1"/>
  <c r="Q26" i="10" s="1"/>
  <c r="Q27" i="10" s="1"/>
  <c r="O20" i="10"/>
  <c r="O21" i="10" s="1"/>
  <c r="O22" i="10" s="1"/>
  <c r="O23" i="10" s="1"/>
  <c r="O24" i="10" s="1"/>
  <c r="O25" i="10" s="1"/>
  <c r="O26" i="10" s="1"/>
  <c r="O27" i="10" s="1"/>
  <c r="W12" i="10"/>
  <c r="W13" i="10" s="1"/>
  <c r="W14" i="10" s="1"/>
  <c r="W15" i="10" s="1"/>
  <c r="W16" i="10" s="1"/>
  <c r="W17" i="10" s="1"/>
  <c r="W18" i="10" s="1"/>
  <c r="W19" i="10" s="1"/>
  <c r="U12" i="10"/>
  <c r="U13" i="10" s="1"/>
  <c r="U14" i="10" s="1"/>
  <c r="U15" i="10" s="1"/>
  <c r="U16" i="10" s="1"/>
  <c r="U17" i="10" s="1"/>
  <c r="U18" i="10" s="1"/>
  <c r="U19" i="10" s="1"/>
  <c r="S12" i="10"/>
  <c r="S13" i="10" s="1"/>
  <c r="S14" i="10" s="1"/>
  <c r="S15" i="10" s="1"/>
  <c r="S16" i="10" s="1"/>
  <c r="S17" i="10" s="1"/>
  <c r="S18" i="10" s="1"/>
  <c r="S19" i="10" s="1"/>
  <c r="Q12" i="10"/>
  <c r="Q13" i="10" s="1"/>
  <c r="Q14" i="10" s="1"/>
  <c r="Q15" i="10" s="1"/>
  <c r="Q16" i="10" s="1"/>
  <c r="Q17" i="10" s="1"/>
  <c r="Q18" i="10" s="1"/>
  <c r="Q19" i="10" s="1"/>
  <c r="O12" i="10"/>
  <c r="O13" i="10" s="1"/>
  <c r="O14" i="10" s="1"/>
  <c r="O15" i="10" s="1"/>
  <c r="O16" i="10" s="1"/>
  <c r="O17" i="10" s="1"/>
  <c r="O18" i="10" s="1"/>
  <c r="O19" i="10" s="1"/>
  <c r="S28" i="11"/>
  <c r="S29" i="11" s="1"/>
  <c r="S30" i="11" s="1"/>
  <c r="S31" i="11" s="1"/>
  <c r="S32" i="11" s="1"/>
  <c r="S33" i="11" s="1"/>
  <c r="S34" i="11" s="1"/>
  <c r="S35" i="11" s="1"/>
  <c r="Q28" i="11"/>
  <c r="Q29" i="11" s="1"/>
  <c r="Q30" i="11" s="1"/>
  <c r="Q31" i="11" s="1"/>
  <c r="Q32" i="11" s="1"/>
  <c r="Q33" i="11" s="1"/>
  <c r="Q34" i="11" s="1"/>
  <c r="Q35" i="11" s="1"/>
  <c r="O28" i="11"/>
  <c r="O29" i="11" s="1"/>
  <c r="O30" i="11" s="1"/>
  <c r="O31" i="11" s="1"/>
  <c r="O32" i="11" s="1"/>
  <c r="O33" i="11" s="1"/>
  <c r="O34" i="11" s="1"/>
  <c r="O35" i="11" s="1"/>
  <c r="W20" i="11"/>
  <c r="W21" i="11" s="1"/>
  <c r="W22" i="11" s="1"/>
  <c r="W23" i="11" s="1"/>
  <c r="W24" i="11" s="1"/>
  <c r="W25" i="11" s="1"/>
  <c r="W26" i="11" s="1"/>
  <c r="W27" i="11" s="1"/>
  <c r="U20" i="11"/>
  <c r="U21" i="11" s="1"/>
  <c r="U22" i="11" s="1"/>
  <c r="U23" i="11" s="1"/>
  <c r="U24" i="11" s="1"/>
  <c r="U25" i="11" s="1"/>
  <c r="U26" i="11" s="1"/>
  <c r="U27" i="11" s="1"/>
  <c r="S20" i="11"/>
  <c r="S21" i="11" s="1"/>
  <c r="S22" i="11" s="1"/>
  <c r="S23" i="11" s="1"/>
  <c r="S24" i="11" s="1"/>
  <c r="S25" i="11" s="1"/>
  <c r="S26" i="11" s="1"/>
  <c r="S27" i="11" s="1"/>
  <c r="Q20" i="11"/>
  <c r="Q21" i="11" s="1"/>
  <c r="Q22" i="11" s="1"/>
  <c r="Q23" i="11" s="1"/>
  <c r="Q24" i="11" s="1"/>
  <c r="Q25" i="11" s="1"/>
  <c r="Q26" i="11" s="1"/>
  <c r="Q27" i="11" s="1"/>
  <c r="O20" i="11"/>
  <c r="O21" i="11" s="1"/>
  <c r="O22" i="11" s="1"/>
  <c r="O23" i="11" s="1"/>
  <c r="O24" i="11" s="1"/>
  <c r="O25" i="11" s="1"/>
  <c r="O26" i="11" s="1"/>
  <c r="O27" i="11" s="1"/>
  <c r="U35" i="12"/>
  <c r="S35" i="12"/>
  <c r="Q35" i="12"/>
  <c r="O35" i="12"/>
  <c r="W27" i="12"/>
  <c r="W28" i="12" s="1"/>
  <c r="W29" i="12" s="1"/>
  <c r="W30" i="12" s="1"/>
  <c r="W31" i="12" s="1"/>
  <c r="W32" i="12" s="1"/>
  <c r="W33" i="12" s="1"/>
  <c r="W34" i="12" s="1"/>
  <c r="U27" i="12"/>
  <c r="U28" i="12" s="1"/>
  <c r="U29" i="12" s="1"/>
  <c r="U30" i="12" s="1"/>
  <c r="U31" i="12" s="1"/>
  <c r="U32" i="12" s="1"/>
  <c r="U33" i="12" s="1"/>
  <c r="U34" i="12" s="1"/>
  <c r="S27" i="12"/>
  <c r="S28" i="12" s="1"/>
  <c r="S29" i="12" s="1"/>
  <c r="S30" i="12" s="1"/>
  <c r="S31" i="12" s="1"/>
  <c r="S32" i="12" s="1"/>
  <c r="S33" i="12" s="1"/>
  <c r="S34" i="12" s="1"/>
  <c r="Q27" i="12"/>
  <c r="Q28" i="12" s="1"/>
  <c r="Q29" i="12" s="1"/>
  <c r="Q30" i="12" s="1"/>
  <c r="Q31" i="12" s="1"/>
  <c r="Q32" i="12" s="1"/>
  <c r="Q33" i="12" s="1"/>
  <c r="Q34" i="12" s="1"/>
  <c r="O27" i="12"/>
  <c r="O28" i="12" s="1"/>
  <c r="O29" i="12" s="1"/>
  <c r="O30" i="12" s="1"/>
  <c r="O31" i="12" s="1"/>
  <c r="O32" i="12" s="1"/>
  <c r="O33" i="12" s="1"/>
  <c r="O34" i="12" s="1"/>
  <c r="W19" i="12"/>
  <c r="W20" i="12" s="1"/>
  <c r="U19" i="12"/>
  <c r="U20" i="12" s="1"/>
  <c r="U21" i="12" s="1"/>
  <c r="U22" i="12" s="1"/>
  <c r="U23" i="12" s="1"/>
  <c r="U24" i="12" s="1"/>
  <c r="U25" i="12" s="1"/>
  <c r="U26" i="12" s="1"/>
  <c r="S19" i="12"/>
  <c r="S20" i="12" s="1"/>
  <c r="S21" i="12" s="1"/>
  <c r="S22" i="12" s="1"/>
  <c r="S23" i="12" s="1"/>
  <c r="S24" i="12" s="1"/>
  <c r="S25" i="12" s="1"/>
  <c r="S26" i="12" s="1"/>
  <c r="Q19" i="12"/>
  <c r="Q20" i="12" s="1"/>
  <c r="Q21" i="12" s="1"/>
  <c r="Q22" i="12" s="1"/>
  <c r="Q23" i="12" s="1"/>
  <c r="Q24" i="12" s="1"/>
  <c r="Q25" i="12" s="1"/>
  <c r="Q26" i="12" s="1"/>
  <c r="O19" i="12"/>
  <c r="O20" i="12" s="1"/>
  <c r="O21" i="12" s="1"/>
  <c r="O22" i="12" s="1"/>
  <c r="O23" i="12" s="1"/>
  <c r="O24" i="12" s="1"/>
  <c r="O25" i="12" s="1"/>
  <c r="O26" i="12" s="1"/>
  <c r="W11" i="12"/>
  <c r="W12" i="12" s="1"/>
  <c r="W13" i="12" s="1"/>
  <c r="W14" i="12" s="1"/>
  <c r="W15" i="12" s="1"/>
  <c r="W16" i="12" s="1"/>
  <c r="W17" i="12" s="1"/>
  <c r="W18" i="12" s="1"/>
  <c r="U11" i="12"/>
  <c r="U12" i="12" s="1"/>
  <c r="U13" i="12" s="1"/>
  <c r="U14" i="12" s="1"/>
  <c r="U15" i="12" s="1"/>
  <c r="U16" i="12" s="1"/>
  <c r="U17" i="12" s="1"/>
  <c r="U18" i="12" s="1"/>
  <c r="S11" i="12"/>
  <c r="S12" i="12" s="1"/>
  <c r="S13" i="12" s="1"/>
  <c r="S14" i="12" s="1"/>
  <c r="S15" i="12" s="1"/>
  <c r="S16" i="12" s="1"/>
  <c r="S17" i="12" s="1"/>
  <c r="S18" i="12" s="1"/>
  <c r="Q11" i="12"/>
  <c r="Q12" i="12" s="1"/>
  <c r="Q13" i="12" s="1"/>
  <c r="Q14" i="12" s="1"/>
  <c r="Q15" i="12" s="1"/>
  <c r="Q16" i="12" s="1"/>
  <c r="Q17" i="12" s="1"/>
  <c r="Q18" i="12" s="1"/>
  <c r="O11" i="12"/>
  <c r="O12" i="12" s="1"/>
  <c r="O13" i="12" s="1"/>
  <c r="O14" i="12" s="1"/>
  <c r="O15" i="12" s="1"/>
  <c r="O16" i="12" s="1"/>
  <c r="O17" i="12" s="1"/>
  <c r="O18" i="12" s="1"/>
  <c r="U28" i="13"/>
  <c r="U29" i="13" s="1"/>
  <c r="U30" i="13" s="1"/>
  <c r="U31" i="13" s="1"/>
  <c r="U32" i="13" s="1"/>
  <c r="U33" i="13" s="1"/>
  <c r="U34" i="13" s="1"/>
  <c r="U35" i="13" s="1"/>
  <c r="S28" i="13"/>
  <c r="S29" i="13" s="1"/>
  <c r="S30" i="13" s="1"/>
  <c r="S31" i="13" s="1"/>
  <c r="S32" i="13" s="1"/>
  <c r="S33" i="13" s="1"/>
  <c r="S34" i="13" s="1"/>
  <c r="S35" i="13" s="1"/>
  <c r="Q28" i="13"/>
  <c r="Q29" i="13" s="1"/>
  <c r="Q30" i="13" s="1"/>
  <c r="Q31" i="13" s="1"/>
  <c r="Q32" i="13" s="1"/>
  <c r="Q33" i="13" s="1"/>
  <c r="Q34" i="13" s="1"/>
  <c r="Q35" i="13" s="1"/>
  <c r="O28" i="13"/>
  <c r="O29" i="13" s="1"/>
  <c r="O30" i="13" s="1"/>
  <c r="O31" i="13" s="1"/>
  <c r="O32" i="13" s="1"/>
  <c r="O33" i="13" s="1"/>
  <c r="O34" i="13" s="1"/>
  <c r="O35" i="13" s="1"/>
  <c r="W20" i="13"/>
  <c r="W21" i="13" s="1"/>
  <c r="W22" i="13" s="1"/>
  <c r="W23" i="13" s="1"/>
  <c r="W24" i="13" s="1"/>
  <c r="W25" i="13" s="1"/>
  <c r="W26" i="13" s="1"/>
  <c r="W27" i="13" s="1"/>
  <c r="U20" i="13"/>
  <c r="U21" i="13" s="1"/>
  <c r="U22" i="13" s="1"/>
  <c r="U23" i="13" s="1"/>
  <c r="U24" i="13" s="1"/>
  <c r="U25" i="13" s="1"/>
  <c r="U26" i="13" s="1"/>
  <c r="U27" i="13" s="1"/>
  <c r="S20" i="13"/>
  <c r="S21" i="13" s="1"/>
  <c r="S22" i="13" s="1"/>
  <c r="S23" i="13" s="1"/>
  <c r="S24" i="13" s="1"/>
  <c r="S25" i="13" s="1"/>
  <c r="S26" i="13" s="1"/>
  <c r="S27" i="13" s="1"/>
  <c r="Q20" i="13"/>
  <c r="Q21" i="13" s="1"/>
  <c r="Q22" i="13" s="1"/>
  <c r="Q23" i="13" s="1"/>
  <c r="Q24" i="13" s="1"/>
  <c r="Q25" i="13" s="1"/>
  <c r="Q26" i="13" s="1"/>
  <c r="Q27" i="13" s="1"/>
  <c r="O20" i="13"/>
  <c r="O21" i="13" s="1"/>
  <c r="O22" i="13" s="1"/>
  <c r="O23" i="13" s="1"/>
  <c r="O24" i="13" s="1"/>
  <c r="O25" i="13" s="1"/>
  <c r="O26" i="13" s="1"/>
  <c r="O27" i="13" s="1"/>
  <c r="W12" i="13"/>
  <c r="W13" i="13" s="1"/>
  <c r="W14" i="13" s="1"/>
  <c r="W15" i="13" s="1"/>
  <c r="W16" i="13" s="1"/>
  <c r="W17" i="13" s="1"/>
  <c r="W18" i="13" s="1"/>
  <c r="W19" i="13" s="1"/>
  <c r="U12" i="13"/>
  <c r="U13" i="13" s="1"/>
  <c r="U14" i="13" s="1"/>
  <c r="U15" i="13" s="1"/>
  <c r="U16" i="13" s="1"/>
  <c r="U17" i="13" s="1"/>
  <c r="U18" i="13" s="1"/>
  <c r="U19" i="13" s="1"/>
  <c r="S12" i="13"/>
  <c r="S13" i="13" s="1"/>
  <c r="S14" i="13" s="1"/>
  <c r="S15" i="13" s="1"/>
  <c r="S16" i="13" s="1"/>
  <c r="S17" i="13" s="1"/>
  <c r="S18" i="13" s="1"/>
  <c r="S19" i="13" s="1"/>
  <c r="Q12" i="13"/>
  <c r="Q13" i="13" s="1"/>
  <c r="Q14" i="13" s="1"/>
  <c r="Q15" i="13" s="1"/>
  <c r="Q16" i="13" s="1"/>
  <c r="Q17" i="13" s="1"/>
  <c r="Q18" i="13" s="1"/>
  <c r="Q19" i="13" s="1"/>
  <c r="O12" i="13"/>
  <c r="O13" i="13" s="1"/>
  <c r="O14" i="13" s="1"/>
  <c r="O15" i="13" s="1"/>
  <c r="O16" i="13" s="1"/>
  <c r="O17" i="13" s="1"/>
  <c r="O18" i="13" s="1"/>
  <c r="O19" i="13" s="1"/>
  <c r="W10" i="13"/>
  <c r="U10" i="13"/>
  <c r="S10" i="13"/>
  <c r="Q10" i="13"/>
  <c r="O10" i="13"/>
  <c r="U27" i="5"/>
  <c r="U28" i="5" s="1"/>
  <c r="U29" i="5" s="1"/>
  <c r="U30" i="5" s="1"/>
  <c r="U31" i="5" s="1"/>
  <c r="U32" i="5" s="1"/>
  <c r="U33" i="5" s="1"/>
  <c r="U34" i="5" s="1"/>
  <c r="S27" i="5"/>
  <c r="S28" i="5" s="1"/>
  <c r="S29" i="5" s="1"/>
  <c r="S30" i="5" s="1"/>
  <c r="S31" i="5" s="1"/>
  <c r="S32" i="5" s="1"/>
  <c r="S33" i="5" s="1"/>
  <c r="S34" i="5" s="1"/>
  <c r="Q27" i="5"/>
  <c r="Q28" i="5" s="1"/>
  <c r="Q29" i="5" s="1"/>
  <c r="Q30" i="5" s="1"/>
  <c r="Q31" i="5" s="1"/>
  <c r="Q32" i="5" s="1"/>
  <c r="Q33" i="5" s="1"/>
  <c r="Q34" i="5" s="1"/>
  <c r="O27" i="5"/>
  <c r="O28" i="5" s="1"/>
  <c r="O29" i="5" s="1"/>
  <c r="O30" i="5" s="1"/>
  <c r="O31" i="5" s="1"/>
  <c r="O32" i="5" s="1"/>
  <c r="O33" i="5" s="1"/>
  <c r="O34" i="5" s="1"/>
  <c r="W19" i="5"/>
  <c r="W20" i="5" s="1"/>
  <c r="W21" i="5" s="1"/>
  <c r="W22" i="5" s="1"/>
  <c r="W23" i="5" s="1"/>
  <c r="W24" i="5" s="1"/>
  <c r="W25" i="5" s="1"/>
  <c r="W26" i="5" s="1"/>
  <c r="U19" i="5"/>
  <c r="U20" i="5" s="1"/>
  <c r="U21" i="5" s="1"/>
  <c r="U22" i="5" s="1"/>
  <c r="U23" i="5" s="1"/>
  <c r="U24" i="5" s="1"/>
  <c r="U25" i="5" s="1"/>
  <c r="U26" i="5" s="1"/>
  <c r="S19" i="5"/>
  <c r="S20" i="5" s="1"/>
  <c r="S21" i="5" s="1"/>
  <c r="S22" i="5" s="1"/>
  <c r="S23" i="5" s="1"/>
  <c r="S24" i="5" s="1"/>
  <c r="S25" i="5" s="1"/>
  <c r="S26" i="5" s="1"/>
  <c r="Q19" i="5"/>
  <c r="Q20" i="5" s="1"/>
  <c r="Q21" i="5" s="1"/>
  <c r="Q22" i="5" s="1"/>
  <c r="Q23" i="5" s="1"/>
  <c r="Q24" i="5" s="1"/>
  <c r="Q25" i="5" s="1"/>
  <c r="Q26" i="5" s="1"/>
  <c r="O19" i="5"/>
  <c r="O20" i="5" s="1"/>
  <c r="O21" i="5" s="1"/>
  <c r="O22" i="5" s="1"/>
  <c r="O23" i="5" s="1"/>
  <c r="O24" i="5" s="1"/>
  <c r="O25" i="5" s="1"/>
  <c r="O26" i="5" s="1"/>
  <c r="W11" i="5"/>
  <c r="W12" i="5" s="1"/>
  <c r="W13" i="5" s="1"/>
  <c r="W14" i="5" s="1"/>
  <c r="W15" i="5" s="1"/>
  <c r="W16" i="5" s="1"/>
  <c r="W17" i="5" s="1"/>
  <c r="W18" i="5" s="1"/>
  <c r="U11" i="5"/>
  <c r="U12" i="5" s="1"/>
  <c r="U13" i="5" s="1"/>
  <c r="U14" i="5" s="1"/>
  <c r="U15" i="5" s="1"/>
  <c r="U16" i="5" s="1"/>
  <c r="U17" i="5" s="1"/>
  <c r="U18" i="5" s="1"/>
  <c r="S11" i="5"/>
  <c r="S12" i="5" s="1"/>
  <c r="S13" i="5" s="1"/>
  <c r="S14" i="5" s="1"/>
  <c r="S15" i="5" s="1"/>
  <c r="S16" i="5" s="1"/>
  <c r="S17" i="5" s="1"/>
  <c r="S18" i="5" s="1"/>
  <c r="Q11" i="5"/>
  <c r="Q12" i="5" s="1"/>
  <c r="Q13" i="5" s="1"/>
  <c r="Q14" i="5" s="1"/>
  <c r="Q15" i="5" s="1"/>
  <c r="Q16" i="5" s="1"/>
  <c r="Q17" i="5" s="1"/>
  <c r="Q18" i="5" s="1"/>
  <c r="O11" i="5"/>
  <c r="O12" i="5" s="1"/>
  <c r="O13" i="5" s="1"/>
  <c r="O14" i="5" s="1"/>
  <c r="O15" i="5" s="1"/>
  <c r="O16" i="5" s="1"/>
  <c r="O17" i="5" s="1"/>
  <c r="O18" i="5" s="1"/>
  <c r="W5" i="5"/>
  <c r="W6" i="5" s="1"/>
  <c r="W7" i="5" s="1"/>
  <c r="W8" i="5" s="1"/>
  <c r="V10" i="5" s="1"/>
  <c r="U5" i="5"/>
  <c r="U6" i="5" s="1"/>
  <c r="U7" i="5" s="1"/>
  <c r="U8" i="5" s="1"/>
  <c r="T10" i="5" s="1"/>
  <c r="S5" i="5"/>
  <c r="S6" i="5" s="1"/>
  <c r="S7" i="5" s="1"/>
  <c r="S8" i="5" s="1"/>
  <c r="R10" i="5" s="1"/>
  <c r="Q5" i="5"/>
  <c r="Q6" i="5" s="1"/>
  <c r="Q7" i="5" s="1"/>
  <c r="Q8" i="5" s="1"/>
  <c r="P10" i="5" s="1"/>
  <c r="O5" i="5"/>
  <c r="O6" i="5" s="1"/>
  <c r="O7" i="5" s="1"/>
  <c r="O8" i="5" s="1"/>
  <c r="N10" i="5" s="1"/>
  <c r="W27" i="6"/>
  <c r="W28" i="6" s="1"/>
  <c r="W29" i="6" s="1"/>
  <c r="W30" i="6" s="1"/>
  <c r="W31" i="6" s="1"/>
  <c r="W32" i="6" s="1"/>
  <c r="W33" i="6" s="1"/>
  <c r="U27" i="6"/>
  <c r="U28" i="6" s="1"/>
  <c r="U29" i="6" s="1"/>
  <c r="U30" i="6" s="1"/>
  <c r="U31" i="6" s="1"/>
  <c r="U32" i="6" s="1"/>
  <c r="U33" i="6" s="1"/>
  <c r="U34" i="6" s="1"/>
  <c r="S27" i="6"/>
  <c r="S28" i="6" s="1"/>
  <c r="S29" i="6" s="1"/>
  <c r="S30" i="6" s="1"/>
  <c r="S31" i="6" s="1"/>
  <c r="S32" i="6" s="1"/>
  <c r="S33" i="6" s="1"/>
  <c r="S34" i="6" s="1"/>
  <c r="Q27" i="6"/>
  <c r="Q28" i="6" s="1"/>
  <c r="Q29" i="6" s="1"/>
  <c r="Q30" i="6" s="1"/>
  <c r="Q31" i="6" s="1"/>
  <c r="Q32" i="6" s="1"/>
  <c r="Q33" i="6" s="1"/>
  <c r="Q34" i="6" s="1"/>
  <c r="O27" i="6"/>
  <c r="O28" i="6" s="1"/>
  <c r="O29" i="6" s="1"/>
  <c r="O30" i="6" s="1"/>
  <c r="O31" i="6" s="1"/>
  <c r="O32" i="6" s="1"/>
  <c r="O33" i="6" s="1"/>
  <c r="O34" i="6" s="1"/>
  <c r="W19" i="6"/>
  <c r="W20" i="6" s="1"/>
  <c r="W21" i="6" s="1"/>
  <c r="W22" i="6" s="1"/>
  <c r="W23" i="6" s="1"/>
  <c r="W24" i="6" s="1"/>
  <c r="W25" i="6" s="1"/>
  <c r="W26" i="6" s="1"/>
  <c r="U19" i="6"/>
  <c r="U20" i="6" s="1"/>
  <c r="U21" i="6" s="1"/>
  <c r="U22" i="6" s="1"/>
  <c r="U23" i="6" s="1"/>
  <c r="U24" i="6" s="1"/>
  <c r="U25" i="6" s="1"/>
  <c r="U26" i="6" s="1"/>
  <c r="S19" i="6"/>
  <c r="S20" i="6" s="1"/>
  <c r="S21" i="6" s="1"/>
  <c r="S22" i="6" s="1"/>
  <c r="S23" i="6" s="1"/>
  <c r="S24" i="6" s="1"/>
  <c r="S25" i="6" s="1"/>
  <c r="S26" i="6" s="1"/>
  <c r="Q19" i="6"/>
  <c r="Q20" i="6" s="1"/>
  <c r="Q21" i="6" s="1"/>
  <c r="Q22" i="6" s="1"/>
  <c r="Q23" i="6" s="1"/>
  <c r="Q24" i="6" s="1"/>
  <c r="Q25" i="6" s="1"/>
  <c r="Q26" i="6" s="1"/>
  <c r="O19" i="6"/>
  <c r="O20" i="6" s="1"/>
  <c r="O21" i="6" s="1"/>
  <c r="O22" i="6" s="1"/>
  <c r="O23" i="6" s="1"/>
  <c r="O24" i="6" s="1"/>
  <c r="O25" i="6" s="1"/>
  <c r="O26" i="6" s="1"/>
  <c r="W11" i="6"/>
  <c r="W12" i="6" s="1"/>
  <c r="W13" i="6" s="1"/>
  <c r="W14" i="6" s="1"/>
  <c r="W15" i="6" s="1"/>
  <c r="W16" i="6" s="1"/>
  <c r="W17" i="6" s="1"/>
  <c r="W18" i="6" s="1"/>
  <c r="U11" i="6"/>
  <c r="U12" i="6" s="1"/>
  <c r="U13" i="6" s="1"/>
  <c r="U14" i="6" s="1"/>
  <c r="U15" i="6" s="1"/>
  <c r="U16" i="6" s="1"/>
  <c r="U17" i="6" s="1"/>
  <c r="U18" i="6" s="1"/>
  <c r="S11" i="6"/>
  <c r="S12" i="6" s="1"/>
  <c r="S13" i="6" s="1"/>
  <c r="S14" i="6" s="1"/>
  <c r="S15" i="6" s="1"/>
  <c r="S16" i="6" s="1"/>
  <c r="S17" i="6" s="1"/>
  <c r="S18" i="6" s="1"/>
  <c r="Q11" i="6"/>
  <c r="Q12" i="6" s="1"/>
  <c r="Q13" i="6" s="1"/>
  <c r="Q14" i="6" s="1"/>
  <c r="Q15" i="6" s="1"/>
  <c r="Q16" i="6" s="1"/>
  <c r="Q17" i="6" s="1"/>
  <c r="Q18" i="6" s="1"/>
  <c r="O11" i="6"/>
  <c r="O12" i="6" s="1"/>
  <c r="O13" i="6" s="1"/>
  <c r="O14" i="6" s="1"/>
  <c r="O15" i="6" s="1"/>
  <c r="O16" i="6" s="1"/>
  <c r="O17" i="6" s="1"/>
  <c r="O18" i="6" s="1"/>
  <c r="W5" i="6"/>
  <c r="W6" i="6" s="1"/>
  <c r="W7" i="6" s="1"/>
  <c r="W8" i="6" s="1"/>
  <c r="V10" i="6" s="1"/>
  <c r="U5" i="6"/>
  <c r="U6" i="6" s="1"/>
  <c r="U7" i="6" s="1"/>
  <c r="U8" i="6" s="1"/>
  <c r="S5" i="6"/>
  <c r="S6" i="6" s="1"/>
  <c r="S7" i="6" s="1"/>
  <c r="S8" i="6" s="1"/>
  <c r="Q5" i="6"/>
  <c r="Q6" i="6" s="1"/>
  <c r="Q7" i="6" s="1"/>
  <c r="Q8" i="6" s="1"/>
  <c r="O5" i="6"/>
  <c r="O6" i="6" s="1"/>
  <c r="O7" i="6" s="1"/>
  <c r="O8" i="6" s="1"/>
  <c r="N10" i="6" s="1"/>
  <c r="U28" i="4"/>
  <c r="U29" i="4" s="1"/>
  <c r="U30" i="4" s="1"/>
  <c r="U31" i="4" s="1"/>
  <c r="U32" i="4" s="1"/>
  <c r="U33" i="4" s="1"/>
  <c r="U34" i="4" s="1"/>
  <c r="U35" i="4" s="1"/>
  <c r="S28" i="4"/>
  <c r="S29" i="4" s="1"/>
  <c r="S30" i="4" s="1"/>
  <c r="S31" i="4" s="1"/>
  <c r="S32" i="4" s="1"/>
  <c r="S33" i="4" s="1"/>
  <c r="S34" i="4" s="1"/>
  <c r="S35" i="4" s="1"/>
  <c r="Q28" i="4"/>
  <c r="Q29" i="4" s="1"/>
  <c r="Q30" i="4" s="1"/>
  <c r="Q31" i="4" s="1"/>
  <c r="Q32" i="4" s="1"/>
  <c r="Q33" i="4" s="1"/>
  <c r="Q34" i="4" s="1"/>
  <c r="Q35" i="4" s="1"/>
  <c r="O28" i="4"/>
  <c r="O29" i="4" s="1"/>
  <c r="O30" i="4" s="1"/>
  <c r="O31" i="4" s="1"/>
  <c r="O32" i="4" s="1"/>
  <c r="O33" i="4" s="1"/>
  <c r="O34" i="4" s="1"/>
  <c r="O35" i="4" s="1"/>
  <c r="W20" i="4"/>
  <c r="W21" i="4" s="1"/>
  <c r="W22" i="4" s="1"/>
  <c r="W23" i="4" s="1"/>
  <c r="W24" i="4" s="1"/>
  <c r="W25" i="4" s="1"/>
  <c r="W26" i="4" s="1"/>
  <c r="W27" i="4" s="1"/>
  <c r="U20" i="4"/>
  <c r="U21" i="4" s="1"/>
  <c r="U22" i="4" s="1"/>
  <c r="U23" i="4" s="1"/>
  <c r="U24" i="4" s="1"/>
  <c r="U25" i="4" s="1"/>
  <c r="U26" i="4" s="1"/>
  <c r="U27" i="4" s="1"/>
  <c r="S20" i="4"/>
  <c r="S21" i="4" s="1"/>
  <c r="S22" i="4" s="1"/>
  <c r="S23" i="4" s="1"/>
  <c r="S24" i="4" s="1"/>
  <c r="S25" i="4" s="1"/>
  <c r="S26" i="4" s="1"/>
  <c r="S27" i="4" s="1"/>
  <c r="Q20" i="4"/>
  <c r="Q21" i="4" s="1"/>
  <c r="Q22" i="4" s="1"/>
  <c r="Q23" i="4" s="1"/>
  <c r="Q24" i="4" s="1"/>
  <c r="Q25" i="4" s="1"/>
  <c r="Q26" i="4" s="1"/>
  <c r="Q27" i="4" s="1"/>
  <c r="O20" i="4"/>
  <c r="O21" i="4" s="1"/>
  <c r="O22" i="4" s="1"/>
  <c r="O23" i="4" s="1"/>
  <c r="O24" i="4" s="1"/>
  <c r="O25" i="4" s="1"/>
  <c r="O26" i="4" s="1"/>
  <c r="O27" i="4" s="1"/>
  <c r="W12" i="4"/>
  <c r="W13" i="4" s="1"/>
  <c r="W14" i="4" s="1"/>
  <c r="W15" i="4" s="1"/>
  <c r="W16" i="4" s="1"/>
  <c r="W17" i="4" s="1"/>
  <c r="W18" i="4" s="1"/>
  <c r="W19" i="4" s="1"/>
  <c r="U12" i="4"/>
  <c r="U13" i="4" s="1"/>
  <c r="U14" i="4" s="1"/>
  <c r="U15" i="4" s="1"/>
  <c r="U16" i="4" s="1"/>
  <c r="U17" i="4" s="1"/>
  <c r="U18" i="4" s="1"/>
  <c r="U19" i="4" s="1"/>
  <c r="S12" i="4"/>
  <c r="S13" i="4" s="1"/>
  <c r="S14" i="4" s="1"/>
  <c r="S15" i="4" s="1"/>
  <c r="S16" i="4" s="1"/>
  <c r="S17" i="4" s="1"/>
  <c r="S18" i="4" s="1"/>
  <c r="S19" i="4" s="1"/>
  <c r="Q12" i="4"/>
  <c r="Q13" i="4" s="1"/>
  <c r="Q14" i="4" s="1"/>
  <c r="Q15" i="4" s="1"/>
  <c r="Q16" i="4" s="1"/>
  <c r="Q17" i="4" s="1"/>
  <c r="Q18" i="4" s="1"/>
  <c r="Q19" i="4" s="1"/>
  <c r="O12" i="4"/>
  <c r="O13" i="4" s="1"/>
  <c r="O14" i="4" s="1"/>
  <c r="O15" i="4" s="1"/>
  <c r="O16" i="4" s="1"/>
  <c r="O17" i="4" s="1"/>
  <c r="O18" i="4" s="1"/>
  <c r="O19" i="4" s="1"/>
  <c r="Q10" i="4"/>
  <c r="W28" i="2"/>
  <c r="W29" i="2" s="1"/>
  <c r="W30" i="2" s="1"/>
  <c r="W31" i="2" s="1"/>
  <c r="W32" i="2" s="1"/>
  <c r="W33" i="2" s="1"/>
  <c r="W34" i="2" s="1"/>
  <c r="W35" i="2" s="1"/>
  <c r="U28" i="2"/>
  <c r="U29" i="2" s="1"/>
  <c r="U30" i="2" s="1"/>
  <c r="U31" i="2" s="1"/>
  <c r="U32" i="2" s="1"/>
  <c r="U33" i="2" s="1"/>
  <c r="U34" i="2" s="1"/>
  <c r="U35" i="2" s="1"/>
  <c r="S28" i="2"/>
  <c r="S29" i="2" s="1"/>
  <c r="S30" i="2" s="1"/>
  <c r="S31" i="2" s="1"/>
  <c r="S32" i="2" s="1"/>
  <c r="S33" i="2" s="1"/>
  <c r="S34" i="2" s="1"/>
  <c r="S35" i="2" s="1"/>
  <c r="Q28" i="2"/>
  <c r="Q29" i="2" s="1"/>
  <c r="Q30" i="2" s="1"/>
  <c r="Q31" i="2" s="1"/>
  <c r="Q32" i="2" s="1"/>
  <c r="Q33" i="2" s="1"/>
  <c r="Q34" i="2" s="1"/>
  <c r="Q35" i="2" s="1"/>
  <c r="O28" i="2"/>
  <c r="O29" i="2" s="1"/>
  <c r="O30" i="2" s="1"/>
  <c r="O31" i="2" s="1"/>
  <c r="O32" i="2" s="1"/>
  <c r="O33" i="2" s="1"/>
  <c r="O34" i="2" s="1"/>
  <c r="O35" i="2" s="1"/>
  <c r="W20" i="2"/>
  <c r="W21" i="2" s="1"/>
  <c r="W22" i="2" s="1"/>
  <c r="W23" i="2" s="1"/>
  <c r="W24" i="2" s="1"/>
  <c r="W25" i="2" s="1"/>
  <c r="W26" i="2" s="1"/>
  <c r="W27" i="2" s="1"/>
  <c r="U20" i="2"/>
  <c r="U21" i="2" s="1"/>
  <c r="U22" i="2" s="1"/>
  <c r="U23" i="2" s="1"/>
  <c r="U24" i="2" s="1"/>
  <c r="U25" i="2" s="1"/>
  <c r="U26" i="2" s="1"/>
  <c r="U27" i="2" s="1"/>
  <c r="S20" i="2"/>
  <c r="S21" i="2" s="1"/>
  <c r="S22" i="2" s="1"/>
  <c r="S23" i="2" s="1"/>
  <c r="S24" i="2" s="1"/>
  <c r="S25" i="2" s="1"/>
  <c r="S26" i="2" s="1"/>
  <c r="S27" i="2" s="1"/>
  <c r="Q20" i="2"/>
  <c r="Q21" i="2" s="1"/>
  <c r="Q22" i="2" s="1"/>
  <c r="Q23" i="2" s="1"/>
  <c r="Q24" i="2" s="1"/>
  <c r="Q25" i="2" s="1"/>
  <c r="Q26" i="2" s="1"/>
  <c r="Q27" i="2" s="1"/>
  <c r="O20" i="2"/>
  <c r="O21" i="2" s="1"/>
  <c r="O22" i="2" s="1"/>
  <c r="O23" i="2" s="1"/>
  <c r="O24" i="2" s="1"/>
  <c r="O25" i="2" s="1"/>
  <c r="O26" i="2" s="1"/>
  <c r="O27" i="2" s="1"/>
  <c r="W12" i="2"/>
  <c r="W13" i="2" s="1"/>
  <c r="W14" i="2" s="1"/>
  <c r="W15" i="2" s="1"/>
  <c r="W16" i="2" s="1"/>
  <c r="W17" i="2" s="1"/>
  <c r="W18" i="2" s="1"/>
  <c r="W19" i="2" s="1"/>
  <c r="U12" i="2"/>
  <c r="U13" i="2" s="1"/>
  <c r="U14" i="2" s="1"/>
  <c r="U15" i="2" s="1"/>
  <c r="U16" i="2" s="1"/>
  <c r="U17" i="2" s="1"/>
  <c r="U18" i="2" s="1"/>
  <c r="U19" i="2" s="1"/>
  <c r="S12" i="2"/>
  <c r="S13" i="2" s="1"/>
  <c r="S14" i="2" s="1"/>
  <c r="S15" i="2" s="1"/>
  <c r="S16" i="2" s="1"/>
  <c r="S17" i="2" s="1"/>
  <c r="S18" i="2" s="1"/>
  <c r="S19" i="2" s="1"/>
  <c r="Q12" i="2"/>
  <c r="Q13" i="2" s="1"/>
  <c r="Q14" i="2" s="1"/>
  <c r="Q15" i="2" s="1"/>
  <c r="Q16" i="2" s="1"/>
  <c r="Q17" i="2" s="1"/>
  <c r="Q18" i="2" s="1"/>
  <c r="Q19" i="2" s="1"/>
  <c r="O12" i="2"/>
  <c r="O13" i="2" s="1"/>
  <c r="O14" i="2" s="1"/>
  <c r="O15" i="2" s="1"/>
  <c r="O16" i="2" s="1"/>
  <c r="O17" i="2" s="1"/>
  <c r="O18" i="2" s="1"/>
  <c r="O19" i="2" s="1"/>
  <c r="W30" i="1"/>
  <c r="W31" i="1" s="1"/>
  <c r="W32" i="1" s="1"/>
  <c r="W33" i="1" s="1"/>
  <c r="W34" i="1" s="1"/>
  <c r="W35" i="1" s="1"/>
  <c r="W36" i="1" s="1"/>
  <c r="W37" i="1" s="1"/>
  <c r="U30" i="1"/>
  <c r="U31" i="1" s="1"/>
  <c r="U32" i="1" s="1"/>
  <c r="U33" i="1" s="1"/>
  <c r="U34" i="1" s="1"/>
  <c r="U35" i="1" s="1"/>
  <c r="U36" i="1" s="1"/>
  <c r="U37" i="1" s="1"/>
  <c r="S30" i="1"/>
  <c r="S31" i="1" s="1"/>
  <c r="S32" i="1" s="1"/>
  <c r="S33" i="1" s="1"/>
  <c r="S34" i="1" s="1"/>
  <c r="S35" i="1" s="1"/>
  <c r="S36" i="1" s="1"/>
  <c r="S37" i="1" s="1"/>
  <c r="Q30" i="1"/>
  <c r="Q31" i="1" s="1"/>
  <c r="Q32" i="1" s="1"/>
  <c r="Q33" i="1" s="1"/>
  <c r="Q34" i="1" s="1"/>
  <c r="Q35" i="1" s="1"/>
  <c r="Q36" i="1" s="1"/>
  <c r="Q37" i="1" s="1"/>
  <c r="O30" i="1"/>
  <c r="O31" i="1" s="1"/>
  <c r="O32" i="1" s="1"/>
  <c r="O33" i="1" s="1"/>
  <c r="O34" i="1" s="1"/>
  <c r="O35" i="1" s="1"/>
  <c r="O36" i="1" s="1"/>
  <c r="O37" i="1" s="1"/>
  <c r="W22" i="1"/>
  <c r="W23" i="1" s="1"/>
  <c r="W24" i="1" s="1"/>
  <c r="W25" i="1" s="1"/>
  <c r="W26" i="1" s="1"/>
  <c r="W27" i="1" s="1"/>
  <c r="W28" i="1" s="1"/>
  <c r="W29" i="1" s="1"/>
  <c r="U22" i="1"/>
  <c r="U23" i="1" s="1"/>
  <c r="U24" i="1" s="1"/>
  <c r="U25" i="1" s="1"/>
  <c r="U26" i="1" s="1"/>
  <c r="U27" i="1" s="1"/>
  <c r="U28" i="1" s="1"/>
  <c r="U29" i="1" s="1"/>
  <c r="S22" i="1"/>
  <c r="S23" i="1" s="1"/>
  <c r="S24" i="1" s="1"/>
  <c r="S25" i="1" s="1"/>
  <c r="S26" i="1" s="1"/>
  <c r="S27" i="1" s="1"/>
  <c r="S28" i="1" s="1"/>
  <c r="S29" i="1" s="1"/>
  <c r="Q22" i="1"/>
  <c r="Q23" i="1" s="1"/>
  <c r="Q24" i="1" s="1"/>
  <c r="Q25" i="1" s="1"/>
  <c r="Q26" i="1" s="1"/>
  <c r="Q27" i="1" s="1"/>
  <c r="Q28" i="1" s="1"/>
  <c r="Q29" i="1" s="1"/>
  <c r="O22" i="1"/>
  <c r="O23" i="1" s="1"/>
  <c r="O24" i="1" s="1"/>
  <c r="O25" i="1" s="1"/>
  <c r="O26" i="1" s="1"/>
  <c r="O27" i="1" s="1"/>
  <c r="O28" i="1" s="1"/>
  <c r="O29" i="1" s="1"/>
  <c r="W14" i="1"/>
  <c r="W15" i="1" s="1"/>
  <c r="W16" i="1" s="1"/>
  <c r="W17" i="1" s="1"/>
  <c r="W18" i="1" s="1"/>
  <c r="W19" i="1" s="1"/>
  <c r="W20" i="1" s="1"/>
  <c r="W21" i="1" s="1"/>
  <c r="U14" i="1"/>
  <c r="U15" i="1" s="1"/>
  <c r="U16" i="1" s="1"/>
  <c r="U17" i="1" s="1"/>
  <c r="U18" i="1" s="1"/>
  <c r="U19" i="1" s="1"/>
  <c r="U20" i="1" s="1"/>
  <c r="U21" i="1" s="1"/>
  <c r="S14" i="1"/>
  <c r="S15" i="1" s="1"/>
  <c r="S16" i="1" s="1"/>
  <c r="S17" i="1" s="1"/>
  <c r="S18" i="1" s="1"/>
  <c r="S19" i="1" s="1"/>
  <c r="S20" i="1" s="1"/>
  <c r="S21" i="1" s="1"/>
  <c r="Q14" i="1"/>
  <c r="Q15" i="1" s="1"/>
  <c r="Q16" i="1" s="1"/>
  <c r="Q17" i="1" s="1"/>
  <c r="Q18" i="1" s="1"/>
  <c r="Q19" i="1" s="1"/>
  <c r="Q20" i="1" s="1"/>
  <c r="Q21" i="1" s="1"/>
  <c r="O14" i="1"/>
  <c r="O15" i="1" s="1"/>
  <c r="O16" i="1" s="1"/>
  <c r="O17" i="1" s="1"/>
  <c r="O18" i="1" s="1"/>
  <c r="O19" i="1" s="1"/>
  <c r="O20" i="1" s="1"/>
  <c r="O21" i="1" s="1"/>
  <c r="W8" i="1"/>
  <c r="W9" i="1" s="1"/>
  <c r="W10" i="1" s="1"/>
  <c r="W11" i="1" s="1"/>
  <c r="W12" i="1" s="1"/>
  <c r="U8" i="1"/>
  <c r="U9" i="1" s="1"/>
  <c r="U10" i="1" s="1"/>
  <c r="U11" i="1" s="1"/>
  <c r="U12" i="1" s="1"/>
  <c r="S8" i="1"/>
  <c r="S9" i="1" s="1"/>
  <c r="S10" i="1" s="1"/>
  <c r="S11" i="1" s="1"/>
  <c r="S12" i="1" s="1"/>
  <c r="O8" i="1"/>
  <c r="U36" i="2"/>
  <c r="S36" i="2"/>
  <c r="Q36" i="2"/>
  <c r="O36" i="2"/>
  <c r="F36" i="7"/>
  <c r="G36" i="7" s="1"/>
  <c r="W36" i="8"/>
  <c r="W37" i="8" s="1"/>
  <c r="W38" i="8" s="1"/>
  <c r="U36" i="8"/>
  <c r="U37" i="8" s="1"/>
  <c r="U38" i="8" s="1"/>
  <c r="S36" i="8"/>
  <c r="S37" i="8" s="1"/>
  <c r="S38" i="8" s="1"/>
  <c r="Q36" i="8"/>
  <c r="Q37" i="8" s="1"/>
  <c r="Q38" i="8" s="1"/>
  <c r="O36" i="8"/>
  <c r="O37" i="8" s="1"/>
  <c r="O38" i="8" s="1"/>
  <c r="W26" i="9"/>
  <c r="W27" i="9" s="1"/>
  <c r="W28" i="9" s="1"/>
  <c r="W29" i="9" s="1"/>
  <c r="F27" i="9"/>
  <c r="G27" i="9" s="1"/>
  <c r="F28" i="9"/>
  <c r="G28" i="9" s="1"/>
  <c r="W28" i="10"/>
  <c r="W29" i="10" s="1"/>
  <c r="W30" i="10" s="1"/>
  <c r="W31" i="10" s="1"/>
  <c r="W32" i="10" s="1"/>
  <c r="W33" i="10" s="1"/>
  <c r="W34" i="10" s="1"/>
  <c r="W35" i="10" s="1"/>
  <c r="U28" i="10"/>
  <c r="U29" i="10" s="1"/>
  <c r="U30" i="10" s="1"/>
  <c r="U31" i="10" s="1"/>
  <c r="U32" i="10" s="1"/>
  <c r="U33" i="10" s="1"/>
  <c r="U34" i="10" s="1"/>
  <c r="U35" i="10" s="1"/>
  <c r="S28" i="10"/>
  <c r="S29" i="10" s="1"/>
  <c r="S30" i="10" s="1"/>
  <c r="S31" i="10" s="1"/>
  <c r="S32" i="10" s="1"/>
  <c r="S33" i="10" s="1"/>
  <c r="S34" i="10" s="1"/>
  <c r="S35" i="10" s="1"/>
  <c r="Q28" i="10"/>
  <c r="Q29" i="10" s="1"/>
  <c r="Q30" i="10" s="1"/>
  <c r="Q31" i="10" s="1"/>
  <c r="Q32" i="10" s="1"/>
  <c r="Q33" i="10" s="1"/>
  <c r="Q34" i="10" s="1"/>
  <c r="Q35" i="10" s="1"/>
  <c r="O28" i="10"/>
  <c r="O29" i="10" s="1"/>
  <c r="O30" i="10" s="1"/>
  <c r="O31" i="10" s="1"/>
  <c r="O32" i="10" s="1"/>
  <c r="O33" i="10" s="1"/>
  <c r="O34" i="10" s="1"/>
  <c r="O35" i="10" s="1"/>
  <c r="P35" i="10"/>
  <c r="R35" i="10"/>
  <c r="T35" i="10"/>
  <c r="V35" i="10"/>
  <c r="N35" i="10"/>
  <c r="M35" i="10"/>
  <c r="C35" i="10"/>
  <c r="F33" i="10"/>
  <c r="G33" i="10" s="1"/>
  <c r="F34" i="10"/>
  <c r="G34" i="10" s="1"/>
  <c r="S36" i="11"/>
  <c r="S37" i="11" s="1"/>
  <c r="Q36" i="11"/>
  <c r="Q37" i="11" s="1"/>
  <c r="Q38" i="11" s="1"/>
  <c r="Q39" i="11" s="1"/>
  <c r="P11" i="10" s="1"/>
  <c r="O36" i="11"/>
  <c r="O37" i="11" s="1"/>
  <c r="F42" i="11"/>
  <c r="G42" i="11" s="1"/>
  <c r="W35" i="12"/>
  <c r="F35" i="12"/>
  <c r="G35" i="12" s="1"/>
  <c r="W28" i="13"/>
  <c r="W29" i="13" s="1"/>
  <c r="W30" i="13" s="1"/>
  <c r="W31" i="13" s="1"/>
  <c r="W32" i="13" s="1"/>
  <c r="W33" i="13" s="1"/>
  <c r="W34" i="13" s="1"/>
  <c r="W35" i="13" s="1"/>
  <c r="F32" i="13"/>
  <c r="G32" i="13" s="1"/>
  <c r="F33" i="13"/>
  <c r="G33" i="13" s="1"/>
  <c r="W36" i="2"/>
  <c r="W27" i="5"/>
  <c r="W28" i="5" s="1"/>
  <c r="W29" i="5" s="1"/>
  <c r="W30" i="5" s="1"/>
  <c r="W31" i="5" s="1"/>
  <c r="W32" i="5" s="1"/>
  <c r="W33" i="5" s="1"/>
  <c r="W34" i="5" s="1"/>
  <c r="W28" i="4"/>
  <c r="W29" i="4" s="1"/>
  <c r="W30" i="4" s="1"/>
  <c r="W31" i="4" s="1"/>
  <c r="W32" i="4" s="1"/>
  <c r="W33" i="4" s="1"/>
  <c r="W34" i="4" s="1"/>
  <c r="W35" i="4" s="1"/>
  <c r="F28" i="5"/>
  <c r="G28" i="5" s="1"/>
  <c r="F29" i="5"/>
  <c r="G29" i="5" s="1"/>
  <c r="F30" i="5"/>
  <c r="G30" i="5" s="1"/>
  <c r="B5" i="5"/>
  <c r="B12" i="5" s="1"/>
  <c r="B13" i="5" s="1"/>
  <c r="B14" i="5" s="1"/>
  <c r="B15" i="5" s="1"/>
  <c r="B16" i="5" s="1"/>
  <c r="B17" i="5" s="1"/>
  <c r="B19" i="5" s="1"/>
  <c r="B20" i="5" s="1"/>
  <c r="B21" i="5" s="1"/>
  <c r="B22" i="5" s="1"/>
  <c r="B23" i="5" s="1"/>
  <c r="B24" i="5" s="1"/>
  <c r="B25" i="5" s="1"/>
  <c r="B27" i="5" s="1"/>
  <c r="B28" i="5" s="1"/>
  <c r="B29" i="5" s="1"/>
  <c r="B30" i="5" s="1"/>
  <c r="B31" i="5" s="1"/>
  <c r="B32" i="5" s="1"/>
  <c r="B33" i="5" s="1"/>
  <c r="B35" i="5" s="1"/>
  <c r="B36" i="5" s="1"/>
  <c r="B37" i="5" s="1"/>
  <c r="B38" i="5" s="1"/>
  <c r="B39" i="5" s="1"/>
  <c r="B40" i="5" s="1"/>
  <c r="B41" i="5" s="1"/>
  <c r="B43" i="5" s="1"/>
  <c r="B44" i="5" s="1"/>
  <c r="B45" i="5" s="1"/>
  <c r="P26" i="6"/>
  <c r="R26" i="6"/>
  <c r="T26" i="6"/>
  <c r="V26" i="6"/>
  <c r="N26" i="6"/>
  <c r="M26" i="6"/>
  <c r="C26" i="6"/>
  <c r="F27" i="6"/>
  <c r="G27" i="6" s="1"/>
  <c r="F25" i="6"/>
  <c r="G25" i="6" s="1"/>
  <c r="F33" i="4"/>
  <c r="G33" i="4" s="1"/>
  <c r="F32" i="4"/>
  <c r="G32" i="4" s="1"/>
  <c r="F42" i="2"/>
  <c r="G42" i="2" s="1"/>
  <c r="P29" i="1"/>
  <c r="R29" i="1"/>
  <c r="T29" i="1"/>
  <c r="V29" i="1"/>
  <c r="N29" i="1"/>
  <c r="M29" i="1"/>
  <c r="F31" i="1"/>
  <c r="G31" i="1" s="1"/>
  <c r="P35" i="2"/>
  <c r="R35" i="2"/>
  <c r="T35" i="2"/>
  <c r="V35" i="2"/>
  <c r="N35" i="2"/>
  <c r="M35" i="2"/>
  <c r="C35" i="2"/>
  <c r="C29" i="1"/>
  <c r="C12" i="15"/>
  <c r="C11" i="15"/>
  <c r="C10" i="15"/>
  <c r="C9" i="15"/>
  <c r="F58" i="15"/>
  <c r="F52" i="15"/>
  <c r="B42" i="15"/>
  <c r="D26" i="15"/>
  <c r="F33" i="7"/>
  <c r="G33" i="7" s="1"/>
  <c r="F41" i="8"/>
  <c r="G41" i="8" s="1"/>
  <c r="F26" i="9"/>
  <c r="G26" i="9" s="1"/>
  <c r="F32" i="10"/>
  <c r="G32" i="10" s="1"/>
  <c r="F39" i="11"/>
  <c r="P34" i="12"/>
  <c r="R34" i="12"/>
  <c r="T34" i="12"/>
  <c r="V34" i="12"/>
  <c r="N34" i="12"/>
  <c r="M34" i="12"/>
  <c r="C34" i="12"/>
  <c r="F33" i="12"/>
  <c r="G33" i="12" s="1"/>
  <c r="F31" i="13"/>
  <c r="G31" i="13" s="1"/>
  <c r="F24" i="6"/>
  <c r="G24" i="6" s="1"/>
  <c r="F31" i="4"/>
  <c r="G31" i="4" s="1"/>
  <c r="P21" i="1"/>
  <c r="R21" i="1"/>
  <c r="T21" i="1"/>
  <c r="V21" i="1"/>
  <c r="N21" i="1"/>
  <c r="P12" i="1"/>
  <c r="P13" i="1" s="1"/>
  <c r="R12" i="1"/>
  <c r="T12" i="1"/>
  <c r="T13" i="1" s="1"/>
  <c r="V12" i="1"/>
  <c r="V13" i="1" s="1"/>
  <c r="N12" i="1"/>
  <c r="P5" i="1"/>
  <c r="P6" i="1" s="1"/>
  <c r="R5" i="1"/>
  <c r="R6" i="1" s="1"/>
  <c r="T5" i="1"/>
  <c r="T6" i="1" s="1"/>
  <c r="V5" i="1"/>
  <c r="V6" i="1" s="1"/>
  <c r="N5" i="1"/>
  <c r="N6" i="1" s="1"/>
  <c r="F36" i="2"/>
  <c r="F30" i="1"/>
  <c r="G30" i="1" s="1"/>
  <c r="F32" i="7"/>
  <c r="G32" i="7" s="1"/>
  <c r="F37" i="8"/>
  <c r="P25" i="9"/>
  <c r="R25" i="9"/>
  <c r="T25" i="9"/>
  <c r="V25" i="9"/>
  <c r="N25" i="9"/>
  <c r="M25" i="9"/>
  <c r="C25" i="9"/>
  <c r="F24" i="9"/>
  <c r="G24" i="9" s="1"/>
  <c r="F31" i="10"/>
  <c r="G31" i="10" s="1"/>
  <c r="F37" i="11"/>
  <c r="G37" i="11" s="1"/>
  <c r="F32" i="12"/>
  <c r="G32" i="12" s="1"/>
  <c r="F30" i="13"/>
  <c r="G30" i="13" s="1"/>
  <c r="F27" i="5"/>
  <c r="G27" i="5" s="1"/>
  <c r="F23" i="6"/>
  <c r="G23" i="6" s="1"/>
  <c r="F30" i="4"/>
  <c r="G30" i="4" s="1"/>
  <c r="F34" i="2"/>
  <c r="G34" i="2" s="1"/>
  <c r="F28" i="1"/>
  <c r="G28" i="1" s="1"/>
  <c r="F6" i="9"/>
  <c r="G6" i="9" s="1"/>
  <c r="F25" i="10"/>
  <c r="G25" i="10" s="1"/>
  <c r="F17" i="10"/>
  <c r="G17" i="10" s="1"/>
  <c r="F4" i="10"/>
  <c r="F10" i="10" s="1"/>
  <c r="D10" i="10" s="1"/>
  <c r="F33" i="11"/>
  <c r="G33" i="11" s="1"/>
  <c r="F28" i="11"/>
  <c r="G28" i="11" s="1"/>
  <c r="F25" i="11"/>
  <c r="G25" i="11" s="1"/>
  <c r="F18" i="11"/>
  <c r="G18" i="11" s="1"/>
  <c r="F12" i="12"/>
  <c r="G12" i="12" s="1"/>
  <c r="F4" i="12"/>
  <c r="F9" i="12" s="1"/>
  <c r="D9" i="12" s="1"/>
  <c r="F25" i="13"/>
  <c r="G25" i="13" s="1"/>
  <c r="F9" i="13"/>
  <c r="G9" i="13" s="1"/>
  <c r="F4" i="13"/>
  <c r="G4" i="13" s="1"/>
  <c r="F24" i="5"/>
  <c r="G24" i="5" s="1"/>
  <c r="F17" i="5"/>
  <c r="G17" i="5" s="1"/>
  <c r="R27" i="7"/>
  <c r="R19" i="7"/>
  <c r="F31" i="7"/>
  <c r="G31" i="7" s="1"/>
  <c r="R35" i="8"/>
  <c r="R27" i="8"/>
  <c r="R19" i="8"/>
  <c r="F36" i="8"/>
  <c r="G36" i="8" s="1"/>
  <c r="R17" i="9"/>
  <c r="R8" i="9"/>
  <c r="F23" i="9"/>
  <c r="G23" i="9" s="1"/>
  <c r="F30" i="10"/>
  <c r="G30" i="10" s="1"/>
  <c r="R27" i="10"/>
  <c r="R19" i="10"/>
  <c r="R27" i="11"/>
  <c r="F36" i="11"/>
  <c r="R26" i="12"/>
  <c r="R18" i="12"/>
  <c r="F31" i="12"/>
  <c r="G31" i="12" s="1"/>
  <c r="R27" i="13"/>
  <c r="R19" i="13"/>
  <c r="R10" i="13"/>
  <c r="R11" i="13" s="1"/>
  <c r="F29" i="13"/>
  <c r="G29" i="13" s="1"/>
  <c r="R26" i="5"/>
  <c r="R18" i="5"/>
  <c r="V26" i="5"/>
  <c r="P26" i="5"/>
  <c r="T26" i="5"/>
  <c r="N26" i="5"/>
  <c r="M26" i="5"/>
  <c r="C26" i="5"/>
  <c r="F25" i="5"/>
  <c r="G25" i="5" s="1"/>
  <c r="R18" i="6"/>
  <c r="F22" i="6"/>
  <c r="G22" i="6" s="1"/>
  <c r="R27" i="4"/>
  <c r="R19" i="4"/>
  <c r="F29" i="4"/>
  <c r="G29" i="4" s="1"/>
  <c r="F33" i="2"/>
  <c r="G33" i="2" s="1"/>
  <c r="F26" i="1"/>
  <c r="G26" i="1" s="1"/>
  <c r="F27" i="1"/>
  <c r="G27" i="1" s="1"/>
  <c r="R19" i="2"/>
  <c r="R27" i="2"/>
  <c r="B8" i="1"/>
  <c r="B14" i="1" s="1"/>
  <c r="B15" i="1" s="1"/>
  <c r="B16" i="1" s="1"/>
  <c r="B17" i="1" s="1"/>
  <c r="B18" i="1" s="1"/>
  <c r="B19" i="1" s="1"/>
  <c r="B20" i="1" s="1"/>
  <c r="B22" i="1" s="1"/>
  <c r="B23" i="1" s="1"/>
  <c r="B24" i="1" s="1"/>
  <c r="B25" i="1" s="1"/>
  <c r="B26" i="1" s="1"/>
  <c r="B27" i="1" s="1"/>
  <c r="B28" i="1" s="1"/>
  <c r="B30" i="1" s="1"/>
  <c r="B31" i="1" s="1"/>
  <c r="B32" i="1" s="1"/>
  <c r="B33" i="1" s="1"/>
  <c r="B34" i="1" s="1"/>
  <c r="B35" i="1" s="1"/>
  <c r="B36" i="1" s="1"/>
  <c r="B38" i="1" s="1"/>
  <c r="B39" i="1" s="1"/>
  <c r="B40" i="1" s="1"/>
  <c r="B41" i="1" s="1"/>
  <c r="B42" i="1" s="1"/>
  <c r="B43" i="1" s="1"/>
  <c r="B44" i="1" s="1"/>
  <c r="B46" i="1" s="1"/>
  <c r="B47" i="1" s="1"/>
  <c r="F14" i="11"/>
  <c r="G14" i="11" s="1"/>
  <c r="F15" i="11"/>
  <c r="G15" i="11" s="1"/>
  <c r="F16" i="11"/>
  <c r="G16" i="11" s="1"/>
  <c r="F17" i="11"/>
  <c r="G17" i="11" s="1"/>
  <c r="F20" i="11"/>
  <c r="G20" i="11" s="1"/>
  <c r="F21" i="11"/>
  <c r="G21" i="11" s="1"/>
  <c r="F22" i="11"/>
  <c r="G22" i="11" s="1"/>
  <c r="F23" i="11"/>
  <c r="G23" i="11" s="1"/>
  <c r="F24" i="11"/>
  <c r="G24" i="11" s="1"/>
  <c r="F26" i="11"/>
  <c r="G26" i="11" s="1"/>
  <c r="F29" i="11"/>
  <c r="G29" i="11" s="1"/>
  <c r="F30" i="11"/>
  <c r="G30" i="11" s="1"/>
  <c r="F31" i="11"/>
  <c r="G31" i="11" s="1"/>
  <c r="F32" i="11"/>
  <c r="G32" i="11" s="1"/>
  <c r="F34" i="11"/>
  <c r="G34" i="11" s="1"/>
  <c r="M18" i="12"/>
  <c r="M26" i="12"/>
  <c r="C18" i="12"/>
  <c r="C26" i="12"/>
  <c r="M10" i="13"/>
  <c r="M11" i="13" s="1"/>
  <c r="M19" i="13"/>
  <c r="M27" i="13"/>
  <c r="C10" i="13"/>
  <c r="C11" i="13" s="1"/>
  <c r="C27" i="13"/>
  <c r="C18" i="5"/>
  <c r="M18" i="6"/>
  <c r="C18" i="6"/>
  <c r="F12" i="4"/>
  <c r="G12" i="4" s="1"/>
  <c r="F13" i="4"/>
  <c r="G13" i="4" s="1"/>
  <c r="F14" i="4"/>
  <c r="G14" i="4" s="1"/>
  <c r="F15" i="4"/>
  <c r="G15" i="4" s="1"/>
  <c r="F16" i="4"/>
  <c r="G16" i="4" s="1"/>
  <c r="F17" i="4"/>
  <c r="G17" i="4" s="1"/>
  <c r="F18" i="4"/>
  <c r="G18" i="4" s="1"/>
  <c r="F20" i="4"/>
  <c r="G20" i="4" s="1"/>
  <c r="F21" i="4"/>
  <c r="G21" i="4" s="1"/>
  <c r="F22" i="4"/>
  <c r="G22" i="4" s="1"/>
  <c r="F23" i="4"/>
  <c r="G23" i="4" s="1"/>
  <c r="F24" i="4"/>
  <c r="G24" i="4" s="1"/>
  <c r="F25" i="4"/>
  <c r="G25" i="4" s="1"/>
  <c r="F26" i="4"/>
  <c r="G26" i="4" s="1"/>
  <c r="C19" i="4"/>
  <c r="C27" i="4"/>
  <c r="M27" i="11"/>
  <c r="M19" i="2"/>
  <c r="M27" i="2"/>
  <c r="C19" i="2"/>
  <c r="C27" i="2"/>
  <c r="C27" i="11"/>
  <c r="P27" i="11"/>
  <c r="N27" i="11"/>
  <c r="F12" i="2"/>
  <c r="F13" i="2"/>
  <c r="F14" i="2"/>
  <c r="F15" i="2"/>
  <c r="F16" i="2"/>
  <c r="F17" i="2"/>
  <c r="F18" i="2"/>
  <c r="F20" i="2"/>
  <c r="G20" i="2" s="1"/>
  <c r="F21" i="2"/>
  <c r="G21" i="2" s="1"/>
  <c r="F22" i="2"/>
  <c r="G22" i="2" s="1"/>
  <c r="F23" i="2"/>
  <c r="G23" i="2" s="1"/>
  <c r="F24" i="2"/>
  <c r="G24" i="2" s="1"/>
  <c r="F25" i="2"/>
  <c r="G25" i="2" s="1"/>
  <c r="F26" i="2"/>
  <c r="G26" i="2" s="1"/>
  <c r="F28" i="2"/>
  <c r="G28" i="2" s="1"/>
  <c r="F29" i="2"/>
  <c r="G29" i="2" s="1"/>
  <c r="F30" i="2"/>
  <c r="G30" i="2" s="1"/>
  <c r="F31" i="2"/>
  <c r="G31" i="2" s="1"/>
  <c r="F32" i="2"/>
  <c r="G32" i="2" s="1"/>
  <c r="F4" i="6"/>
  <c r="F5" i="6"/>
  <c r="G5" i="6" s="1"/>
  <c r="F6" i="6"/>
  <c r="G6" i="6" s="1"/>
  <c r="F7" i="6"/>
  <c r="G7" i="6" s="1"/>
  <c r="F8" i="6"/>
  <c r="G8" i="6" s="1"/>
  <c r="F11" i="6"/>
  <c r="G11" i="6" s="1"/>
  <c r="F12" i="6"/>
  <c r="G12" i="6" s="1"/>
  <c r="F13" i="6"/>
  <c r="G13" i="6" s="1"/>
  <c r="F14" i="6"/>
  <c r="G14" i="6" s="1"/>
  <c r="F15" i="6"/>
  <c r="G15" i="6" s="1"/>
  <c r="F16" i="6"/>
  <c r="G16" i="6" s="1"/>
  <c r="F17" i="6"/>
  <c r="G17" i="6" s="1"/>
  <c r="F19" i="6"/>
  <c r="G19" i="6" s="1"/>
  <c r="F20" i="6"/>
  <c r="G20" i="6" s="1"/>
  <c r="F21" i="6"/>
  <c r="G21" i="6" s="1"/>
  <c r="F4" i="5"/>
  <c r="G4" i="5" s="1"/>
  <c r="F5" i="5"/>
  <c r="G5" i="5" s="1"/>
  <c r="F6" i="5"/>
  <c r="G6" i="5" s="1"/>
  <c r="F7" i="5"/>
  <c r="G7" i="5" s="1"/>
  <c r="F8" i="5"/>
  <c r="G8" i="5" s="1"/>
  <c r="F11" i="5"/>
  <c r="G11" i="5" s="1"/>
  <c r="F12" i="5"/>
  <c r="G12" i="5" s="1"/>
  <c r="F13" i="5"/>
  <c r="G13" i="5" s="1"/>
  <c r="F14" i="5"/>
  <c r="G14" i="5" s="1"/>
  <c r="F15" i="5"/>
  <c r="G15" i="5" s="1"/>
  <c r="F16" i="5"/>
  <c r="G16" i="5" s="1"/>
  <c r="F19" i="5"/>
  <c r="G19" i="5" s="1"/>
  <c r="F20" i="5"/>
  <c r="G20" i="5" s="1"/>
  <c r="F21" i="5"/>
  <c r="G21" i="5" s="1"/>
  <c r="F22" i="5"/>
  <c r="G22" i="5" s="1"/>
  <c r="F23" i="5"/>
  <c r="G23" i="5" s="1"/>
  <c r="F12" i="13"/>
  <c r="G12" i="13" s="1"/>
  <c r="F13" i="13"/>
  <c r="G13" i="13" s="1"/>
  <c r="F14" i="13"/>
  <c r="G14" i="13" s="1"/>
  <c r="F15" i="13"/>
  <c r="G15" i="13" s="1"/>
  <c r="F16" i="13"/>
  <c r="G16" i="13" s="1"/>
  <c r="F17" i="13"/>
  <c r="G17" i="13" s="1"/>
  <c r="F18" i="13"/>
  <c r="G18" i="13" s="1"/>
  <c r="F20" i="13"/>
  <c r="G20" i="13" s="1"/>
  <c r="F21" i="13"/>
  <c r="G21" i="13" s="1"/>
  <c r="F22" i="13"/>
  <c r="G22" i="13" s="1"/>
  <c r="F23" i="13"/>
  <c r="G23" i="13" s="1"/>
  <c r="F24" i="13"/>
  <c r="G24" i="13" s="1"/>
  <c r="F26" i="13"/>
  <c r="G26" i="13" s="1"/>
  <c r="F11" i="12"/>
  <c r="G11" i="12" s="1"/>
  <c r="F13" i="12"/>
  <c r="G13" i="12" s="1"/>
  <c r="F14" i="12"/>
  <c r="G14" i="12" s="1"/>
  <c r="F15" i="12"/>
  <c r="G15" i="12" s="1"/>
  <c r="F16" i="12"/>
  <c r="G16" i="12" s="1"/>
  <c r="F17" i="12"/>
  <c r="G17" i="12" s="1"/>
  <c r="F19" i="12"/>
  <c r="G19" i="12" s="1"/>
  <c r="F20" i="12"/>
  <c r="G20" i="12" s="1"/>
  <c r="F21" i="12"/>
  <c r="G21" i="12" s="1"/>
  <c r="F22" i="12"/>
  <c r="G22" i="12" s="1"/>
  <c r="F23" i="12"/>
  <c r="G23" i="12" s="1"/>
  <c r="F24" i="12"/>
  <c r="G24" i="12" s="1"/>
  <c r="F25" i="12"/>
  <c r="G25" i="12" s="1"/>
  <c r="F27" i="12"/>
  <c r="G27" i="12" s="1"/>
  <c r="F28" i="12"/>
  <c r="G28" i="12" s="1"/>
  <c r="F29" i="12"/>
  <c r="G29" i="12" s="1"/>
  <c r="F30" i="12"/>
  <c r="G30" i="12" s="1"/>
  <c r="C5" i="1"/>
  <c r="C6" i="1" s="1"/>
  <c r="C12" i="1"/>
  <c r="C21" i="1"/>
  <c r="F4" i="1"/>
  <c r="F5" i="1" s="1"/>
  <c r="D5" i="1" s="1"/>
  <c r="F7" i="1"/>
  <c r="G7" i="1" s="1"/>
  <c r="F8" i="1"/>
  <c r="G8" i="1" s="1"/>
  <c r="G9" i="1"/>
  <c r="F10" i="1"/>
  <c r="G10" i="1" s="1"/>
  <c r="F11" i="1"/>
  <c r="G11" i="1" s="1"/>
  <c r="F14" i="1"/>
  <c r="G14" i="1" s="1"/>
  <c r="F15" i="1"/>
  <c r="G15" i="1" s="1"/>
  <c r="F16" i="1"/>
  <c r="G16" i="1" s="1"/>
  <c r="F17" i="1"/>
  <c r="G17" i="1" s="1"/>
  <c r="F18" i="1"/>
  <c r="G18" i="1" s="1"/>
  <c r="F19" i="1"/>
  <c r="G19" i="1" s="1"/>
  <c r="F20" i="1"/>
  <c r="G20" i="1" s="1"/>
  <c r="F22" i="1"/>
  <c r="G22" i="1" s="1"/>
  <c r="F23" i="1"/>
  <c r="G23" i="1" s="1"/>
  <c r="F24" i="1"/>
  <c r="G24" i="1" s="1"/>
  <c r="F25" i="1"/>
  <c r="G25" i="1" s="1"/>
  <c r="M5" i="1"/>
  <c r="M6" i="1" s="1"/>
  <c r="M12" i="1"/>
  <c r="M21" i="1"/>
  <c r="M19" i="4"/>
  <c r="M27" i="4"/>
  <c r="M18" i="5"/>
  <c r="V18" i="6"/>
  <c r="T18" i="6"/>
  <c r="P18" i="6"/>
  <c r="N18" i="6"/>
  <c r="B8" i="6"/>
  <c r="B11" i="6" s="1"/>
  <c r="B12" i="6" s="1"/>
  <c r="B13" i="6" s="1"/>
  <c r="B14" i="6" s="1"/>
  <c r="B15" i="6" s="1"/>
  <c r="B16" i="6" s="1"/>
  <c r="B17" i="6" s="1"/>
  <c r="B19" i="6" s="1"/>
  <c r="B20" i="6" s="1"/>
  <c r="B21" i="6" s="1"/>
  <c r="B22" i="6" s="1"/>
  <c r="B23" i="6" s="1"/>
  <c r="B24" i="6" s="1"/>
  <c r="B25" i="6" s="1"/>
  <c r="B27" i="6" s="1"/>
  <c r="B28" i="6" s="1"/>
  <c r="B29" i="6" s="1"/>
  <c r="B30" i="6" s="1"/>
  <c r="B31" i="6" s="1"/>
  <c r="B32" i="6" s="1"/>
  <c r="B33" i="6" s="1"/>
  <c r="B35" i="6" s="1"/>
  <c r="B36" i="6" s="1"/>
  <c r="B37" i="6" s="1"/>
  <c r="B38" i="6" s="1"/>
  <c r="B39" i="6" s="1"/>
  <c r="F29" i="7"/>
  <c r="F28" i="7"/>
  <c r="G28" i="7" s="1"/>
  <c r="F30" i="7"/>
  <c r="G30" i="7" s="1"/>
  <c r="F4" i="7"/>
  <c r="F12" i="7"/>
  <c r="G12" i="7" s="1"/>
  <c r="F13" i="7"/>
  <c r="F14" i="7"/>
  <c r="G14" i="7" s="1"/>
  <c r="F15" i="7"/>
  <c r="G15" i="7" s="1"/>
  <c r="F16" i="7"/>
  <c r="G16" i="7" s="1"/>
  <c r="F17" i="7"/>
  <c r="G17" i="7" s="1"/>
  <c r="F18" i="7"/>
  <c r="G18" i="7" s="1"/>
  <c r="F20" i="7"/>
  <c r="G20" i="7" s="1"/>
  <c r="F21" i="7"/>
  <c r="G21" i="7" s="1"/>
  <c r="F22" i="7"/>
  <c r="G22" i="7" s="1"/>
  <c r="F23" i="7"/>
  <c r="G23" i="7" s="1"/>
  <c r="F24" i="7"/>
  <c r="G24" i="7" s="1"/>
  <c r="F25" i="7"/>
  <c r="G25" i="7" s="1"/>
  <c r="F26" i="7"/>
  <c r="G26" i="7" s="1"/>
  <c r="C19" i="7"/>
  <c r="C27" i="7"/>
  <c r="M19" i="7"/>
  <c r="M27" i="7"/>
  <c r="M19" i="8"/>
  <c r="M27" i="8"/>
  <c r="M35" i="8"/>
  <c r="F4" i="9"/>
  <c r="G4" i="9" s="1"/>
  <c r="F5" i="9"/>
  <c r="G5" i="9" s="1"/>
  <c r="F7" i="9"/>
  <c r="G7" i="9" s="1"/>
  <c r="F10" i="9"/>
  <c r="F11" i="9"/>
  <c r="G11" i="9" s="1"/>
  <c r="F12" i="9"/>
  <c r="G12" i="9" s="1"/>
  <c r="F13" i="9"/>
  <c r="G13" i="9" s="1"/>
  <c r="F14" i="9"/>
  <c r="G14" i="9" s="1"/>
  <c r="F15" i="9"/>
  <c r="G15" i="9" s="1"/>
  <c r="F16" i="9"/>
  <c r="G16" i="9" s="1"/>
  <c r="F18" i="9"/>
  <c r="G18" i="9" s="1"/>
  <c r="F19" i="9"/>
  <c r="G19" i="9" s="1"/>
  <c r="F20" i="9"/>
  <c r="G20" i="9" s="1"/>
  <c r="F21" i="9"/>
  <c r="G21" i="9" s="1"/>
  <c r="F22" i="9"/>
  <c r="G22" i="9" s="1"/>
  <c r="F12" i="8"/>
  <c r="G12" i="8" s="1"/>
  <c r="F13" i="8"/>
  <c r="G13" i="8" s="1"/>
  <c r="F14" i="8"/>
  <c r="G14" i="8" s="1"/>
  <c r="F15" i="8"/>
  <c r="G15" i="8" s="1"/>
  <c r="F16" i="8"/>
  <c r="G16" i="8" s="1"/>
  <c r="F17" i="8"/>
  <c r="G17" i="8" s="1"/>
  <c r="F18" i="8"/>
  <c r="G18" i="8" s="1"/>
  <c r="F20" i="8"/>
  <c r="G20" i="8" s="1"/>
  <c r="F21" i="8"/>
  <c r="G21" i="8" s="1"/>
  <c r="F22" i="8"/>
  <c r="G22" i="8" s="1"/>
  <c r="F23" i="8"/>
  <c r="G23" i="8" s="1"/>
  <c r="F24" i="8"/>
  <c r="G24" i="8" s="1"/>
  <c r="F25" i="8"/>
  <c r="G25" i="8" s="1"/>
  <c r="F26" i="8"/>
  <c r="G26" i="8" s="1"/>
  <c r="F28" i="8"/>
  <c r="G28" i="8" s="1"/>
  <c r="F29" i="8"/>
  <c r="G29" i="8" s="1"/>
  <c r="F30" i="8"/>
  <c r="G30" i="8" s="1"/>
  <c r="F31" i="8"/>
  <c r="G31" i="8" s="1"/>
  <c r="F32" i="8"/>
  <c r="G32" i="8" s="1"/>
  <c r="F33" i="8"/>
  <c r="G33" i="8" s="1"/>
  <c r="F34" i="8"/>
  <c r="G34" i="8" s="1"/>
  <c r="C19" i="8"/>
  <c r="C27" i="8"/>
  <c r="C35" i="8"/>
  <c r="N19" i="7"/>
  <c r="N27" i="7"/>
  <c r="P19" i="7"/>
  <c r="P27" i="7"/>
  <c r="T19" i="7"/>
  <c r="T27" i="7"/>
  <c r="V19" i="7"/>
  <c r="V27" i="7"/>
  <c r="B14" i="7"/>
  <c r="B15" i="7" s="1"/>
  <c r="B16" i="7" s="1"/>
  <c r="B17" i="7" s="1"/>
  <c r="B18" i="7" s="1"/>
  <c r="B20" i="7" s="1"/>
  <c r="B21" i="7" s="1"/>
  <c r="B22" i="7" s="1"/>
  <c r="B23" i="7" s="1"/>
  <c r="B24" i="7" s="1"/>
  <c r="B25" i="7" s="1"/>
  <c r="B26" i="7" s="1"/>
  <c r="B28" i="7" s="1"/>
  <c r="B29" i="7" s="1"/>
  <c r="B30" i="7" s="1"/>
  <c r="B31" i="7" s="1"/>
  <c r="B32" i="7" s="1"/>
  <c r="B33" i="7" s="1"/>
  <c r="B34" i="7" s="1"/>
  <c r="B36" i="7" s="1"/>
  <c r="B37" i="7" s="1"/>
  <c r="B38" i="7" s="1"/>
  <c r="M8" i="9"/>
  <c r="M17" i="9"/>
  <c r="C8" i="9"/>
  <c r="C17" i="9"/>
  <c r="M19" i="10"/>
  <c r="M27" i="10"/>
  <c r="C19" i="10"/>
  <c r="C27" i="10"/>
  <c r="F12" i="10"/>
  <c r="G12" i="10" s="1"/>
  <c r="F13" i="10"/>
  <c r="G13" i="10" s="1"/>
  <c r="F14" i="10"/>
  <c r="G14" i="10" s="1"/>
  <c r="F15" i="10"/>
  <c r="G15" i="10" s="1"/>
  <c r="F16" i="10"/>
  <c r="G16" i="10" s="1"/>
  <c r="F18" i="10"/>
  <c r="G18" i="10" s="1"/>
  <c r="F20" i="10"/>
  <c r="G20" i="10" s="1"/>
  <c r="F21" i="10"/>
  <c r="G21" i="10" s="1"/>
  <c r="F22" i="10"/>
  <c r="G22" i="10" s="1"/>
  <c r="F23" i="10"/>
  <c r="G23" i="10" s="1"/>
  <c r="F24" i="10"/>
  <c r="G24" i="10" s="1"/>
  <c r="F26" i="10"/>
  <c r="G26" i="10" s="1"/>
  <c r="F28" i="10"/>
  <c r="G28" i="10" s="1"/>
  <c r="F29" i="10"/>
  <c r="G29" i="10" s="1"/>
  <c r="V19" i="2"/>
  <c r="V27" i="2"/>
  <c r="T27" i="2"/>
  <c r="P19" i="2"/>
  <c r="P27" i="2"/>
  <c r="N19" i="2"/>
  <c r="N27" i="2"/>
  <c r="G18" i="2"/>
  <c r="G17" i="2"/>
  <c r="G16" i="2"/>
  <c r="G15" i="2"/>
  <c r="G14" i="2"/>
  <c r="G13" i="2"/>
  <c r="G12" i="2"/>
  <c r="G4" i="1"/>
  <c r="T18" i="12"/>
  <c r="T26" i="12"/>
  <c r="V18" i="12"/>
  <c r="V26" i="12"/>
  <c r="N18" i="12"/>
  <c r="N26" i="12"/>
  <c r="P18" i="12"/>
  <c r="P26" i="12"/>
  <c r="B12" i="12"/>
  <c r="B13" i="12" s="1"/>
  <c r="B14" i="12" s="1"/>
  <c r="B15" i="12" s="1"/>
  <c r="B16" i="12" s="1"/>
  <c r="B17" i="12" s="1"/>
  <c r="B19" i="12" s="1"/>
  <c r="B20" i="12" s="1"/>
  <c r="B21" i="12" s="1"/>
  <c r="B22" i="12" s="1"/>
  <c r="B23" i="12" s="1"/>
  <c r="B24" i="12" s="1"/>
  <c r="B25" i="12" s="1"/>
  <c r="B27" i="12" s="1"/>
  <c r="B28" i="12" s="1"/>
  <c r="B29" i="12" s="1"/>
  <c r="B30" i="12" s="1"/>
  <c r="B31" i="12" s="1"/>
  <c r="B32" i="12" s="1"/>
  <c r="B33" i="12" s="1"/>
  <c r="B35" i="12" s="1"/>
  <c r="V10" i="13"/>
  <c r="V11" i="13" s="1"/>
  <c r="V19" i="13"/>
  <c r="V27" i="13"/>
  <c r="T10" i="13"/>
  <c r="T11" i="13" s="1"/>
  <c r="T19" i="13"/>
  <c r="T27" i="13"/>
  <c r="P10" i="13"/>
  <c r="P11" i="13" s="1"/>
  <c r="P19" i="13"/>
  <c r="P27" i="13"/>
  <c r="N10" i="13"/>
  <c r="N11" i="13" s="1"/>
  <c r="N19" i="13"/>
  <c r="N27" i="13"/>
  <c r="F28" i="13"/>
  <c r="G28" i="13" s="1"/>
  <c r="B14" i="13"/>
  <c r="B15" i="13" s="1"/>
  <c r="B16" i="13" s="1"/>
  <c r="B17" i="13" s="1"/>
  <c r="B18" i="13" s="1"/>
  <c r="B20" i="13" s="1"/>
  <c r="B21" i="13" s="1"/>
  <c r="B22" i="13" s="1"/>
  <c r="B23" i="13" s="1"/>
  <c r="B24" i="13" s="1"/>
  <c r="B25" i="13" s="1"/>
  <c r="B26" i="13" s="1"/>
  <c r="B28" i="13" s="1"/>
  <c r="B29" i="13" s="1"/>
  <c r="B30" i="13" s="1"/>
  <c r="B31" i="13" s="1"/>
  <c r="B32" i="13" s="1"/>
  <c r="B33" i="13" s="1"/>
  <c r="B34" i="13" s="1"/>
  <c r="B36" i="13" s="1"/>
  <c r="V18" i="5"/>
  <c r="T18" i="5"/>
  <c r="P18" i="5"/>
  <c r="N18" i="5"/>
  <c r="V19" i="4"/>
  <c r="V27" i="4"/>
  <c r="T19" i="4"/>
  <c r="T27" i="4"/>
  <c r="P19" i="4"/>
  <c r="P27" i="4"/>
  <c r="N19" i="4"/>
  <c r="N27" i="4"/>
  <c r="F28" i="4"/>
  <c r="G28" i="4" s="1"/>
  <c r="B14" i="4"/>
  <c r="B15" i="4" s="1"/>
  <c r="B16" i="4" s="1"/>
  <c r="B17" i="4" s="1"/>
  <c r="B18" i="4" s="1"/>
  <c r="B20" i="4" s="1"/>
  <c r="B21" i="4" s="1"/>
  <c r="B22" i="4" s="1"/>
  <c r="B23" i="4" s="1"/>
  <c r="B24" i="4" s="1"/>
  <c r="B25" i="4" s="1"/>
  <c r="B26" i="4" s="1"/>
  <c r="B28" i="4" s="1"/>
  <c r="B29" i="4" s="1"/>
  <c r="B30" i="4" s="1"/>
  <c r="B31" i="4" s="1"/>
  <c r="B32" i="4" s="1"/>
  <c r="B33" i="4" s="1"/>
  <c r="B34" i="4" s="1"/>
  <c r="B36" i="4" s="1"/>
  <c r="B37" i="4" s="1"/>
  <c r="B38" i="4" s="1"/>
  <c r="B39" i="4" s="1"/>
  <c r="B40" i="4" s="1"/>
  <c r="B41" i="4" s="1"/>
  <c r="B42" i="4" s="1"/>
  <c r="N35" i="8"/>
  <c r="P35" i="8"/>
  <c r="T35" i="8"/>
  <c r="V35" i="8"/>
  <c r="V19" i="8"/>
  <c r="V27" i="8"/>
  <c r="T19" i="8"/>
  <c r="T27" i="8"/>
  <c r="P19" i="8"/>
  <c r="P27" i="8"/>
  <c r="N19" i="8"/>
  <c r="N27" i="8"/>
  <c r="B10" i="9"/>
  <c r="B11" i="9" s="1"/>
  <c r="B12" i="9" s="1"/>
  <c r="B13" i="9" s="1"/>
  <c r="B14" i="9" s="1"/>
  <c r="B15" i="9" s="1"/>
  <c r="B16" i="9" s="1"/>
  <c r="B18" i="9" s="1"/>
  <c r="B19" i="9" s="1"/>
  <c r="B20" i="9" s="1"/>
  <c r="B21" i="9" s="1"/>
  <c r="B22" i="9" s="1"/>
  <c r="B23" i="9" s="1"/>
  <c r="B24" i="9" s="1"/>
  <c r="B26" i="9" s="1"/>
  <c r="B27" i="9" s="1"/>
  <c r="B28" i="9" s="1"/>
  <c r="B29" i="9" s="1"/>
  <c r="B30" i="9" s="1"/>
  <c r="B31" i="9" s="1"/>
  <c r="B32" i="9" s="1"/>
  <c r="B34" i="9" s="1"/>
  <c r="B35" i="9" s="1"/>
  <c r="B36" i="9" s="1"/>
  <c r="B37" i="9" s="1"/>
  <c r="B38" i="9" s="1"/>
  <c r="B39" i="9" s="1"/>
  <c r="B40" i="9" s="1"/>
  <c r="V8" i="9"/>
  <c r="V17" i="9"/>
  <c r="T8" i="9"/>
  <c r="T17" i="9"/>
  <c r="P8" i="9"/>
  <c r="P17" i="9"/>
  <c r="N8" i="9"/>
  <c r="N17" i="9"/>
  <c r="N19" i="10"/>
  <c r="N27" i="10"/>
  <c r="P19" i="10"/>
  <c r="P27" i="10"/>
  <c r="T19" i="10"/>
  <c r="T27" i="10"/>
  <c r="V19" i="10"/>
  <c r="V27" i="10"/>
  <c r="B14" i="10"/>
  <c r="B15" i="10" s="1"/>
  <c r="B16" i="10" s="1"/>
  <c r="B17" i="10" s="1"/>
  <c r="B18" i="10" s="1"/>
  <c r="B20" i="10" s="1"/>
  <c r="B21" i="10" s="1"/>
  <c r="B22" i="10" s="1"/>
  <c r="B23" i="10" s="1"/>
  <c r="B24" i="10" s="1"/>
  <c r="B25" i="10" s="1"/>
  <c r="B26" i="10" s="1"/>
  <c r="B28" i="10" s="1"/>
  <c r="B29" i="10" s="1"/>
  <c r="B30" i="10" s="1"/>
  <c r="B31" i="10" s="1"/>
  <c r="B32" i="10" s="1"/>
  <c r="B33" i="10" s="1"/>
  <c r="B34" i="10" s="1"/>
  <c r="B36" i="10" s="1"/>
  <c r="B37" i="10" s="1"/>
  <c r="T19" i="2"/>
  <c r="E26" i="15"/>
  <c r="F26" i="15" s="1"/>
  <c r="C21" i="15"/>
  <c r="C20" i="15"/>
  <c r="C18" i="15"/>
  <c r="C19" i="15"/>
  <c r="C44" i="11" l="1"/>
  <c r="C55" i="9" s="1"/>
  <c r="W21" i="12"/>
  <c r="W22" i="12" s="1"/>
  <c r="W23" i="12" s="1"/>
  <c r="W24" i="12" s="1"/>
  <c r="W25" i="12" s="1"/>
  <c r="W26" i="12" s="1"/>
  <c r="V11" i="4"/>
  <c r="P11" i="4"/>
  <c r="M11" i="4"/>
  <c r="N11" i="4"/>
  <c r="W8" i="9"/>
  <c r="U8" i="9"/>
  <c r="S8" i="9"/>
  <c r="Q8" i="9"/>
  <c r="P9" i="9"/>
  <c r="U41" i="10"/>
  <c r="U42" i="10" s="1"/>
  <c r="U43" i="10" s="1"/>
  <c r="O41" i="10"/>
  <c r="M44" i="11"/>
  <c r="M55" i="9" s="1"/>
  <c r="K43" i="11"/>
  <c r="F43" i="11"/>
  <c r="G36" i="11"/>
  <c r="L36" i="11"/>
  <c r="Q40" i="11"/>
  <c r="Q41" i="11" s="1"/>
  <c r="Q42" i="11" s="1"/>
  <c r="Q43" i="11" s="1"/>
  <c r="L39" i="11"/>
  <c r="G39" i="11"/>
  <c r="M47" i="5"/>
  <c r="M51" i="11" s="1"/>
  <c r="Q9" i="17"/>
  <c r="Q10" i="17" s="1"/>
  <c r="Q11" i="17" s="1"/>
  <c r="Q12" i="17" s="1"/>
  <c r="Q13" i="17" s="1"/>
  <c r="S9" i="17"/>
  <c r="S10" i="17" s="1"/>
  <c r="S11" i="17" s="1"/>
  <c r="S12" i="17" s="1"/>
  <c r="S13" i="17" s="1"/>
  <c r="U9" i="17"/>
  <c r="U10" i="17" s="1"/>
  <c r="U11" i="17" s="1"/>
  <c r="U12" i="17" s="1"/>
  <c r="U13" i="17" s="1"/>
  <c r="O9" i="17"/>
  <c r="O10" i="17" s="1"/>
  <c r="O11" i="17" s="1"/>
  <c r="O12" i="17" s="1"/>
  <c r="O13" i="17" s="1"/>
  <c r="W9" i="17"/>
  <c r="W10" i="17" s="1"/>
  <c r="W11" i="17" s="1"/>
  <c r="W12" i="17" s="1"/>
  <c r="W13" i="17" s="1"/>
  <c r="S37" i="2"/>
  <c r="S38" i="2" s="1"/>
  <c r="S39" i="2" s="1"/>
  <c r="O37" i="2"/>
  <c r="O38" i="2" s="1"/>
  <c r="C44" i="7"/>
  <c r="C58" i="7" s="1"/>
  <c r="M44" i="7"/>
  <c r="M58" i="7" s="1"/>
  <c r="M45" i="9"/>
  <c r="C9" i="9"/>
  <c r="C45" i="9"/>
  <c r="L36" i="10"/>
  <c r="K43" i="10"/>
  <c r="C47" i="5"/>
  <c r="C52" i="10" s="1"/>
  <c r="L40" i="4"/>
  <c r="K43" i="4"/>
  <c r="G40" i="4"/>
  <c r="F43" i="4"/>
  <c r="D43" i="4" s="1"/>
  <c r="V45" i="4"/>
  <c r="V44" i="4" s="1"/>
  <c r="L36" i="4"/>
  <c r="C44" i="4"/>
  <c r="C49" i="8" s="1"/>
  <c r="M44" i="4"/>
  <c r="V45" i="2"/>
  <c r="V44" i="2" s="1"/>
  <c r="T45" i="2"/>
  <c r="T44" i="2" s="1"/>
  <c r="R45" i="2"/>
  <c r="R44" i="2" s="1"/>
  <c r="P45" i="2"/>
  <c r="P44" i="2" s="1"/>
  <c r="N45" i="2"/>
  <c r="N44" i="2" s="1"/>
  <c r="M44" i="2"/>
  <c r="M49" i="10" s="1"/>
  <c r="C44" i="2"/>
  <c r="R13" i="1"/>
  <c r="M13" i="1"/>
  <c r="M49" i="1"/>
  <c r="M47" i="11" s="1"/>
  <c r="C13" i="1"/>
  <c r="C49" i="1"/>
  <c r="C44" i="8"/>
  <c r="C57" i="7" s="1"/>
  <c r="M44" i="8"/>
  <c r="M57" i="7" s="1"/>
  <c r="G41" i="10"/>
  <c r="F43" i="10"/>
  <c r="G40" i="10"/>
  <c r="B37" i="13"/>
  <c r="B38" i="10"/>
  <c r="M43" i="6"/>
  <c r="M53" i="13" s="1"/>
  <c r="C43" i="6"/>
  <c r="C50" i="8" s="1"/>
  <c r="G4" i="7"/>
  <c r="F10" i="7"/>
  <c r="D10" i="7" s="1"/>
  <c r="L4" i="7"/>
  <c r="K10" i="7"/>
  <c r="B39" i="7"/>
  <c r="B40" i="7" s="1"/>
  <c r="B41" i="7" s="1"/>
  <c r="B42" i="7" s="1"/>
  <c r="O39" i="7"/>
  <c r="O40" i="7" s="1"/>
  <c r="O41" i="7" s="1"/>
  <c r="O42" i="7" s="1"/>
  <c r="O43" i="7" s="1"/>
  <c r="N45" i="7" s="1"/>
  <c r="N44" i="7" s="1"/>
  <c r="W39" i="7"/>
  <c r="U39" i="7"/>
  <c r="Q39" i="7"/>
  <c r="Q40" i="7" s="1"/>
  <c r="Q41" i="7" s="1"/>
  <c r="Q42" i="7" s="1"/>
  <c r="Q43" i="7" s="1"/>
  <c r="P45" i="7" s="1"/>
  <c r="P44" i="7" s="1"/>
  <c r="S39" i="7"/>
  <c r="W38" i="10"/>
  <c r="W39" i="10" s="1"/>
  <c r="W40" i="10" s="1"/>
  <c r="S38" i="10"/>
  <c r="S39" i="10" s="1"/>
  <c r="S40" i="10" s="1"/>
  <c r="M47" i="12"/>
  <c r="M54" i="10" s="1"/>
  <c r="C47" i="12"/>
  <c r="C53" i="8" s="1"/>
  <c r="U41" i="1"/>
  <c r="U42" i="1" s="1"/>
  <c r="U43" i="1" s="1"/>
  <c r="U44" i="1" s="1"/>
  <c r="U45" i="1" s="1"/>
  <c r="O9" i="1"/>
  <c r="O10" i="1" s="1"/>
  <c r="O11" i="1" s="1"/>
  <c r="O12" i="1" s="1"/>
  <c r="W37" i="17"/>
  <c r="U37" i="17"/>
  <c r="S37" i="17"/>
  <c r="Q37" i="17"/>
  <c r="O37" i="17"/>
  <c r="C45" i="17"/>
  <c r="C49" i="5" s="1"/>
  <c r="C47" i="13"/>
  <c r="M45" i="17"/>
  <c r="L4" i="10"/>
  <c r="K10" i="10"/>
  <c r="M47" i="13"/>
  <c r="L4" i="12"/>
  <c r="K9" i="12"/>
  <c r="G37" i="8"/>
  <c r="F43" i="8"/>
  <c r="D43" i="8" s="1"/>
  <c r="M9" i="9"/>
  <c r="L36" i="8"/>
  <c r="K43" i="8"/>
  <c r="G36" i="10"/>
  <c r="W10" i="11"/>
  <c r="U10" i="11"/>
  <c r="S10" i="11"/>
  <c r="Q10" i="11"/>
  <c r="O36" i="12"/>
  <c r="O37" i="12" s="1"/>
  <c r="O38" i="12" s="1"/>
  <c r="O39" i="12" s="1"/>
  <c r="O40" i="12" s="1"/>
  <c r="O41" i="12" s="1"/>
  <c r="Q36" i="12"/>
  <c r="Q37" i="12" s="1"/>
  <c r="Q38" i="12" s="1"/>
  <c r="Q39" i="12" s="1"/>
  <c r="Q40" i="12" s="1"/>
  <c r="Q41" i="12" s="1"/>
  <c r="B36" i="12"/>
  <c r="B37" i="12" s="1"/>
  <c r="B38" i="12" s="1"/>
  <c r="S36" i="12"/>
  <c r="S37" i="12" s="1"/>
  <c r="S38" i="12" s="1"/>
  <c r="S39" i="12" s="1"/>
  <c r="S40" i="12" s="1"/>
  <c r="S41" i="12" s="1"/>
  <c r="W36" i="12"/>
  <c r="W37" i="12" s="1"/>
  <c r="W38" i="12" s="1"/>
  <c r="W39" i="12" s="1"/>
  <c r="W40" i="12" s="1"/>
  <c r="W41" i="12" s="1"/>
  <c r="U36" i="12"/>
  <c r="U37" i="12" s="1"/>
  <c r="U38" i="12" s="1"/>
  <c r="U39" i="12" s="1"/>
  <c r="U40" i="12" s="1"/>
  <c r="U41" i="12" s="1"/>
  <c r="F9" i="6"/>
  <c r="E9" i="6" s="1"/>
  <c r="U9" i="6"/>
  <c r="T44" i="6" s="1"/>
  <c r="T43" i="6" s="1"/>
  <c r="L4" i="6"/>
  <c r="K9" i="6"/>
  <c r="W9" i="6"/>
  <c r="Q9" i="6"/>
  <c r="P44" i="6" s="1"/>
  <c r="P43" i="6" s="1"/>
  <c r="O9" i="6"/>
  <c r="N44" i="6" s="1"/>
  <c r="N43" i="6" s="1"/>
  <c r="S9" i="6"/>
  <c r="R44" i="6" s="1"/>
  <c r="R43" i="6" s="1"/>
  <c r="G4" i="6"/>
  <c r="O10" i="4"/>
  <c r="N45" i="4" s="1"/>
  <c r="N44" i="4" s="1"/>
  <c r="Q40" i="1"/>
  <c r="O40" i="1"/>
  <c r="F21" i="17"/>
  <c r="W13" i="11"/>
  <c r="W14" i="11" s="1"/>
  <c r="W15" i="11" s="1"/>
  <c r="W16" i="11" s="1"/>
  <c r="W17" i="11" s="1"/>
  <c r="W18" i="11" s="1"/>
  <c r="W19" i="11" s="1"/>
  <c r="U13" i="11"/>
  <c r="U14" i="11" s="1"/>
  <c r="U15" i="11" s="1"/>
  <c r="U16" i="11" s="1"/>
  <c r="U17" i="11" s="1"/>
  <c r="U18" i="11" s="1"/>
  <c r="U19" i="11" s="1"/>
  <c r="S13" i="11"/>
  <c r="S14" i="11" s="1"/>
  <c r="S15" i="11" s="1"/>
  <c r="S16" i="11" s="1"/>
  <c r="S17" i="11" s="1"/>
  <c r="S18" i="11" s="1"/>
  <c r="S19" i="11" s="1"/>
  <c r="Q13" i="11"/>
  <c r="Q14" i="11" s="1"/>
  <c r="Q15" i="11" s="1"/>
  <c r="Q16" i="11" s="1"/>
  <c r="Q17" i="11" s="1"/>
  <c r="Q18" i="11" s="1"/>
  <c r="Q19" i="11" s="1"/>
  <c r="O13" i="11"/>
  <c r="O14" i="11" s="1"/>
  <c r="O15" i="11" s="1"/>
  <c r="O16" i="11" s="1"/>
  <c r="O17" i="11" s="1"/>
  <c r="O18" i="11" s="1"/>
  <c r="O19" i="11" s="1"/>
  <c r="W42" i="5"/>
  <c r="M45" i="10"/>
  <c r="C45" i="10"/>
  <c r="Q38" i="5"/>
  <c r="O38" i="5"/>
  <c r="F10" i="13"/>
  <c r="E10" i="13" s="1"/>
  <c r="F11" i="13" s="1"/>
  <c r="F34" i="5"/>
  <c r="E34" i="5" s="1"/>
  <c r="F26" i="6"/>
  <c r="D26" i="6" s="1"/>
  <c r="F35" i="4"/>
  <c r="E35" i="4" s="1"/>
  <c r="F10" i="2"/>
  <c r="D10" i="2" s="1"/>
  <c r="F19" i="2"/>
  <c r="E19" i="2" s="1"/>
  <c r="E5" i="1"/>
  <c r="G5" i="1" s="1"/>
  <c r="O10" i="11"/>
  <c r="K46" i="12"/>
  <c r="J46" i="12" s="1"/>
  <c r="L45" i="12"/>
  <c r="K34" i="5"/>
  <c r="I34" i="5" s="1"/>
  <c r="L27" i="5"/>
  <c r="K43" i="2"/>
  <c r="I43" i="2" s="1"/>
  <c r="L36" i="2"/>
  <c r="K37" i="17"/>
  <c r="I37" i="17" s="1"/>
  <c r="L30" i="17"/>
  <c r="O35" i="9"/>
  <c r="F42" i="5"/>
  <c r="W34" i="6"/>
  <c r="F18" i="6"/>
  <c r="W37" i="2"/>
  <c r="U37" i="2"/>
  <c r="T11" i="4" s="1"/>
  <c r="Q37" i="2"/>
  <c r="W39" i="1"/>
  <c r="S39" i="1"/>
  <c r="S40" i="1" s="1"/>
  <c r="F37" i="1"/>
  <c r="E37" i="1" s="1"/>
  <c r="F21" i="1"/>
  <c r="E21" i="1" s="1"/>
  <c r="K18" i="12"/>
  <c r="I18" i="12" s="1"/>
  <c r="K10" i="11"/>
  <c r="J10" i="11" s="1"/>
  <c r="K9" i="5"/>
  <c r="I9" i="5" s="1"/>
  <c r="K35" i="2"/>
  <c r="J35" i="2" s="1"/>
  <c r="F37" i="17"/>
  <c r="F5" i="17"/>
  <c r="E5" i="17" s="1"/>
  <c r="W39" i="8"/>
  <c r="U39" i="8"/>
  <c r="S39" i="8"/>
  <c r="Q39" i="8"/>
  <c r="O39" i="8"/>
  <c r="O40" i="8" s="1"/>
  <c r="O41" i="8" s="1"/>
  <c r="O42" i="8" s="1"/>
  <c r="W35" i="9"/>
  <c r="U35" i="9"/>
  <c r="S35" i="9"/>
  <c r="Q35" i="9"/>
  <c r="Q43" i="10"/>
  <c r="S38" i="11"/>
  <c r="S39" i="11" s="1"/>
  <c r="R11" i="10" s="1"/>
  <c r="O38" i="11"/>
  <c r="O39" i="11" s="1"/>
  <c r="N11" i="10" s="1"/>
  <c r="F19" i="11"/>
  <c r="F27" i="11"/>
  <c r="F35" i="11"/>
  <c r="D35" i="11" s="1"/>
  <c r="F10" i="11"/>
  <c r="G45" i="12"/>
  <c r="F46" i="12"/>
  <c r="F42" i="12"/>
  <c r="F18" i="12"/>
  <c r="D18" i="12" s="1"/>
  <c r="F34" i="12"/>
  <c r="E34" i="12" s="1"/>
  <c r="F26" i="12"/>
  <c r="W40" i="13"/>
  <c r="U40" i="13"/>
  <c r="S40" i="13"/>
  <c r="Q40" i="13"/>
  <c r="O40" i="13"/>
  <c r="K27" i="13"/>
  <c r="J27" i="13" s="1"/>
  <c r="F43" i="13"/>
  <c r="F19" i="13"/>
  <c r="F35" i="13"/>
  <c r="U37" i="5"/>
  <c r="F18" i="5"/>
  <c r="D18" i="5" s="1"/>
  <c r="W9" i="5"/>
  <c r="V48" i="5" s="1"/>
  <c r="V47" i="5" s="1"/>
  <c r="U9" i="5"/>
  <c r="O9" i="5"/>
  <c r="F9" i="5"/>
  <c r="E9" i="5" s="1"/>
  <c r="Q9" i="5"/>
  <c r="S9" i="5"/>
  <c r="R48" i="5" s="1"/>
  <c r="R47" i="5" s="1"/>
  <c r="F26" i="5"/>
  <c r="F34" i="6"/>
  <c r="U39" i="4"/>
  <c r="U40" i="4" s="1"/>
  <c r="S39" i="4"/>
  <c r="S40" i="4" s="1"/>
  <c r="Q39" i="4"/>
  <c r="Q40" i="4" s="1"/>
  <c r="Q41" i="4" s="1"/>
  <c r="Q42" i="4" s="1"/>
  <c r="Q43" i="4" s="1"/>
  <c r="P45" i="4" s="1"/>
  <c r="P44" i="4" s="1"/>
  <c r="F10" i="4"/>
  <c r="D10" i="4" s="1"/>
  <c r="F19" i="4"/>
  <c r="F27" i="4"/>
  <c r="G36" i="4"/>
  <c r="S10" i="4"/>
  <c r="F27" i="2"/>
  <c r="E27" i="2" s="1"/>
  <c r="F35" i="2"/>
  <c r="F12" i="1"/>
  <c r="K37" i="1"/>
  <c r="I37" i="1" s="1"/>
  <c r="F29" i="1"/>
  <c r="F45" i="1"/>
  <c r="F13" i="17"/>
  <c r="G36" i="2"/>
  <c r="F43" i="2"/>
  <c r="F27" i="13"/>
  <c r="G4" i="12"/>
  <c r="F29" i="17"/>
  <c r="K29" i="17"/>
  <c r="J29" i="17" s="1"/>
  <c r="K19" i="2"/>
  <c r="I19" i="2" s="1"/>
  <c r="K10" i="4"/>
  <c r="I10" i="4" s="1"/>
  <c r="K19" i="4"/>
  <c r="I19" i="4" s="1"/>
  <c r="K10" i="13"/>
  <c r="J10" i="13" s="1"/>
  <c r="K11" i="13" s="1"/>
  <c r="K19" i="13"/>
  <c r="I19" i="13" s="1"/>
  <c r="K26" i="12"/>
  <c r="J26" i="12" s="1"/>
  <c r="K10" i="2"/>
  <c r="J10" i="2" s="1"/>
  <c r="K11" i="2" s="1"/>
  <c r="K42" i="5"/>
  <c r="I42" i="5" s="1"/>
  <c r="K43" i="13"/>
  <c r="J43" i="13" s="1"/>
  <c r="K12" i="1"/>
  <c r="J12" i="1" s="1"/>
  <c r="K45" i="1"/>
  <c r="I45" i="1" s="1"/>
  <c r="K26" i="6"/>
  <c r="J26" i="6" s="1"/>
  <c r="K35" i="11"/>
  <c r="I35" i="11" s="1"/>
  <c r="K27" i="11"/>
  <c r="J27" i="11" s="1"/>
  <c r="K19" i="11"/>
  <c r="J19" i="11" s="1"/>
  <c r="K42" i="12"/>
  <c r="J42" i="12" s="1"/>
  <c r="K34" i="12"/>
  <c r="I34" i="12" s="1"/>
  <c r="K35" i="13"/>
  <c r="I35" i="13" s="1"/>
  <c r="K26" i="5"/>
  <c r="J26" i="5" s="1"/>
  <c r="K18" i="5"/>
  <c r="J18" i="5" s="1"/>
  <c r="K34" i="6"/>
  <c r="J34" i="6" s="1"/>
  <c r="K18" i="6"/>
  <c r="J18" i="6" s="1"/>
  <c r="K35" i="4"/>
  <c r="J35" i="4" s="1"/>
  <c r="K27" i="4"/>
  <c r="J27" i="4" s="1"/>
  <c r="K27" i="2"/>
  <c r="K29" i="1"/>
  <c r="I29" i="1" s="1"/>
  <c r="K21" i="1"/>
  <c r="I21" i="1" s="1"/>
  <c r="K21" i="17"/>
  <c r="J21" i="17" s="1"/>
  <c r="F35" i="7"/>
  <c r="D35" i="7" s="1"/>
  <c r="K27" i="7"/>
  <c r="J27" i="7" s="1"/>
  <c r="F27" i="7"/>
  <c r="F19" i="7"/>
  <c r="E19" i="7" s="1"/>
  <c r="G29" i="7"/>
  <c r="F43" i="7"/>
  <c r="G13" i="7"/>
  <c r="K35" i="7"/>
  <c r="I35" i="7" s="1"/>
  <c r="K19" i="7"/>
  <c r="J19" i="7" s="1"/>
  <c r="K43" i="7"/>
  <c r="I43" i="7" s="1"/>
  <c r="K35" i="8"/>
  <c r="I35" i="8" s="1"/>
  <c r="K10" i="8"/>
  <c r="J10" i="8" s="1"/>
  <c r="K11" i="8" s="1"/>
  <c r="F10" i="8"/>
  <c r="F19" i="8"/>
  <c r="F35" i="8"/>
  <c r="F27" i="8"/>
  <c r="K27" i="8"/>
  <c r="I27" i="8" s="1"/>
  <c r="K19" i="8"/>
  <c r="J19" i="8" s="1"/>
  <c r="F33" i="9"/>
  <c r="E33" i="9" s="1"/>
  <c r="K41" i="9"/>
  <c r="J41" i="9" s="1"/>
  <c r="F41" i="9"/>
  <c r="D41" i="9" s="1"/>
  <c r="F17" i="9"/>
  <c r="D17" i="9" s="1"/>
  <c r="K17" i="9"/>
  <c r="I17" i="9" s="1"/>
  <c r="K25" i="9"/>
  <c r="I25" i="9" s="1"/>
  <c r="F25" i="9"/>
  <c r="F8" i="9"/>
  <c r="E8" i="9" s="1"/>
  <c r="K8" i="9"/>
  <c r="J8" i="9" s="1"/>
  <c r="K33" i="9"/>
  <c r="I33" i="9" s="1"/>
  <c r="S33" i="9"/>
  <c r="S30" i="9"/>
  <c r="S31" i="9" s="1"/>
  <c r="S32" i="9" s="1"/>
  <c r="U33" i="9"/>
  <c r="U30" i="9"/>
  <c r="U31" i="9" s="1"/>
  <c r="U32" i="9" s="1"/>
  <c r="W33" i="9"/>
  <c r="W30" i="9"/>
  <c r="W31" i="9" s="1"/>
  <c r="W32" i="9" s="1"/>
  <c r="O30" i="9"/>
  <c r="O31" i="9" s="1"/>
  <c r="O32" i="9" s="1"/>
  <c r="O33" i="9"/>
  <c r="Q30" i="9"/>
  <c r="Q31" i="9" s="1"/>
  <c r="Q32" i="9" s="1"/>
  <c r="Q33" i="9"/>
  <c r="G10" i="9"/>
  <c r="E10" i="10"/>
  <c r="F19" i="10"/>
  <c r="D19" i="10" s="1"/>
  <c r="F27" i="10"/>
  <c r="K27" i="10"/>
  <c r="J27" i="10" s="1"/>
  <c r="F35" i="10"/>
  <c r="G4" i="10"/>
  <c r="K35" i="10"/>
  <c r="J35" i="10" s="1"/>
  <c r="K19" i="10"/>
  <c r="I19" i="10" s="1"/>
  <c r="J5" i="1"/>
  <c r="K13" i="17"/>
  <c r="K5" i="17"/>
  <c r="T9" i="9" l="1"/>
  <c r="O42" i="10"/>
  <c r="O43" i="10" s="1"/>
  <c r="N9" i="9"/>
  <c r="T45" i="11"/>
  <c r="T44" i="11" s="1"/>
  <c r="R10" i="6"/>
  <c r="R11" i="4"/>
  <c r="J11" i="8"/>
  <c r="W41" i="10"/>
  <c r="S41" i="10"/>
  <c r="V45" i="11"/>
  <c r="V44" i="11" s="1"/>
  <c r="P45" i="11"/>
  <c r="P44" i="11" s="1"/>
  <c r="K11" i="11"/>
  <c r="J11" i="11" s="1"/>
  <c r="D43" i="11"/>
  <c r="E43" i="11"/>
  <c r="F11" i="10" s="1"/>
  <c r="D11" i="10" s="1"/>
  <c r="I43" i="11"/>
  <c r="J43" i="11"/>
  <c r="O40" i="11"/>
  <c r="O41" i="11" s="1"/>
  <c r="O42" i="11" s="1"/>
  <c r="O43" i="11" s="1"/>
  <c r="N45" i="11" s="1"/>
  <c r="N44" i="11" s="1"/>
  <c r="S40" i="11"/>
  <c r="S41" i="11" s="1"/>
  <c r="S42" i="11" s="1"/>
  <c r="S43" i="11" s="1"/>
  <c r="R45" i="11" s="1"/>
  <c r="J11" i="2"/>
  <c r="E43" i="2"/>
  <c r="D43" i="2"/>
  <c r="D19" i="2"/>
  <c r="G19" i="2" s="1"/>
  <c r="T50" i="1"/>
  <c r="T49" i="1" s="1"/>
  <c r="V46" i="17"/>
  <c r="V45" i="17" s="1"/>
  <c r="T46" i="17"/>
  <c r="T45" i="17" s="1"/>
  <c r="N46" i="17"/>
  <c r="N45" i="17" s="1"/>
  <c r="P46" i="17"/>
  <c r="P45" i="17" s="1"/>
  <c r="R46" i="17"/>
  <c r="R45" i="17" s="1"/>
  <c r="O43" i="8"/>
  <c r="N45" i="8" s="1"/>
  <c r="N44" i="8" s="1"/>
  <c r="N11" i="7"/>
  <c r="T10" i="6"/>
  <c r="P10" i="6"/>
  <c r="B39" i="10"/>
  <c r="B40" i="10" s="1"/>
  <c r="B44" i="10" s="1"/>
  <c r="J43" i="10"/>
  <c r="K9" i="9" s="1"/>
  <c r="J9" i="9" s="1"/>
  <c r="I43" i="10"/>
  <c r="B39" i="12"/>
  <c r="B40" i="12" s="1"/>
  <c r="B41" i="12" s="1"/>
  <c r="B44" i="12" s="1"/>
  <c r="B45" i="12" s="1"/>
  <c r="B38" i="13"/>
  <c r="B39" i="13" s="1"/>
  <c r="B40" i="13" s="1"/>
  <c r="B41" i="13" s="1"/>
  <c r="B42" i="13" s="1"/>
  <c r="B44" i="13" s="1"/>
  <c r="B45" i="13" s="1"/>
  <c r="V44" i="6"/>
  <c r="V43" i="6" s="1"/>
  <c r="I43" i="4"/>
  <c r="J43" i="4"/>
  <c r="E43" i="4"/>
  <c r="F10" i="6" s="1"/>
  <c r="K13" i="1"/>
  <c r="J13" i="1" s="1"/>
  <c r="J11" i="13"/>
  <c r="E10" i="7"/>
  <c r="N13" i="1"/>
  <c r="J10" i="7"/>
  <c r="I10" i="7"/>
  <c r="W40" i="7"/>
  <c r="W41" i="7" s="1"/>
  <c r="W42" i="7" s="1"/>
  <c r="W43" i="7" s="1"/>
  <c r="V45" i="7" s="1"/>
  <c r="V44" i="7" s="1"/>
  <c r="U40" i="7"/>
  <c r="U41" i="7" s="1"/>
  <c r="U42" i="7" s="1"/>
  <c r="U43" i="7" s="1"/>
  <c r="T45" i="7" s="1"/>
  <c r="T44" i="7" s="1"/>
  <c r="S40" i="7"/>
  <c r="S41" i="7" s="1"/>
  <c r="S42" i="7" s="1"/>
  <c r="S43" i="7" s="1"/>
  <c r="R45" i="7" s="1"/>
  <c r="R44" i="7" s="1"/>
  <c r="E43" i="8"/>
  <c r="U42" i="12"/>
  <c r="T48" i="12" s="1"/>
  <c r="Q42" i="12"/>
  <c r="P48" i="12" s="1"/>
  <c r="O42" i="12"/>
  <c r="N48" i="12" s="1"/>
  <c r="C52" i="7"/>
  <c r="F10" i="5"/>
  <c r="S40" i="2"/>
  <c r="S41" i="2" s="1"/>
  <c r="S42" i="2" s="1"/>
  <c r="S43" i="2" s="1"/>
  <c r="O41" i="1"/>
  <c r="O42" i="1" s="1"/>
  <c r="O43" i="1" s="1"/>
  <c r="O44" i="1" s="1"/>
  <c r="O45" i="1" s="1"/>
  <c r="S41" i="1"/>
  <c r="S42" i="1" s="1"/>
  <c r="S43" i="1" s="1"/>
  <c r="S44" i="1" s="1"/>
  <c r="Q41" i="1"/>
  <c r="Q42" i="1" s="1"/>
  <c r="Q43" i="1" s="1"/>
  <c r="Q44" i="1" s="1"/>
  <c r="Q45" i="1" s="1"/>
  <c r="D9" i="6"/>
  <c r="E10" i="2"/>
  <c r="F11" i="2" s="1"/>
  <c r="D11" i="2" s="1"/>
  <c r="J37" i="17"/>
  <c r="L37" i="17" s="1"/>
  <c r="J10" i="10"/>
  <c r="K11" i="10" s="1"/>
  <c r="J11" i="10" s="1"/>
  <c r="I10" i="10"/>
  <c r="P46" i="10"/>
  <c r="P45" i="10" s="1"/>
  <c r="J43" i="8"/>
  <c r="I43" i="8"/>
  <c r="E43" i="10"/>
  <c r="F9" i="9" s="1"/>
  <c r="E9" i="9" s="1"/>
  <c r="D43" i="10"/>
  <c r="C53" i="7"/>
  <c r="I9" i="12"/>
  <c r="J9" i="12"/>
  <c r="K10" i="12" s="1"/>
  <c r="J18" i="12"/>
  <c r="L18" i="12" s="1"/>
  <c r="D19" i="13"/>
  <c r="E19" i="13"/>
  <c r="Q39" i="5"/>
  <c r="Q40" i="5" s="1"/>
  <c r="Q41" i="5" s="1"/>
  <c r="Q42" i="5" s="1"/>
  <c r="P48" i="5" s="1"/>
  <c r="P47" i="5" s="1"/>
  <c r="O39" i="5"/>
  <c r="O40" i="5" s="1"/>
  <c r="O41" i="5" s="1"/>
  <c r="O42" i="5" s="1"/>
  <c r="N48" i="5" s="1"/>
  <c r="N47" i="5" s="1"/>
  <c r="J9" i="6"/>
  <c r="I9" i="6"/>
  <c r="O39" i="2"/>
  <c r="W40" i="1"/>
  <c r="M46" i="6"/>
  <c r="I27" i="11"/>
  <c r="L27" i="11" s="1"/>
  <c r="D21" i="17"/>
  <c r="E21" i="17"/>
  <c r="M54" i="7"/>
  <c r="M55" i="10"/>
  <c r="M54" i="8"/>
  <c r="I10" i="13"/>
  <c r="I11" i="13" s="1"/>
  <c r="D35" i="4"/>
  <c r="G35" i="4" s="1"/>
  <c r="M47" i="8"/>
  <c r="D5" i="17"/>
  <c r="W40" i="8"/>
  <c r="W41" i="8" s="1"/>
  <c r="W42" i="8" s="1"/>
  <c r="U40" i="8"/>
  <c r="U41" i="8" s="1"/>
  <c r="U42" i="8" s="1"/>
  <c r="S40" i="8"/>
  <c r="S41" i="8" s="1"/>
  <c r="S42" i="8" s="1"/>
  <c r="Q40" i="8"/>
  <c r="Q41" i="8" s="1"/>
  <c r="Q42" i="8" s="1"/>
  <c r="W36" i="9"/>
  <c r="W37" i="9" s="1"/>
  <c r="W38" i="9" s="1"/>
  <c r="W39" i="9" s="1"/>
  <c r="W40" i="9" s="1"/>
  <c r="U36" i="9"/>
  <c r="U37" i="9" s="1"/>
  <c r="U38" i="9" s="1"/>
  <c r="U39" i="9" s="1"/>
  <c r="U40" i="9" s="1"/>
  <c r="S36" i="9"/>
  <c r="S37" i="9" s="1"/>
  <c r="S38" i="9" s="1"/>
  <c r="S39" i="9" s="1"/>
  <c r="S40" i="9" s="1"/>
  <c r="Q36" i="9"/>
  <c r="Q37" i="9" s="1"/>
  <c r="Q38" i="9" s="1"/>
  <c r="Q39" i="9" s="1"/>
  <c r="Q40" i="9" s="1"/>
  <c r="O36" i="9"/>
  <c r="O37" i="9" s="1"/>
  <c r="O38" i="9" s="1"/>
  <c r="O39" i="9" s="1"/>
  <c r="O40" i="9" s="1"/>
  <c r="T46" i="10"/>
  <c r="T45" i="10" s="1"/>
  <c r="N46" i="10"/>
  <c r="N45" i="10" s="1"/>
  <c r="C54" i="7"/>
  <c r="C55" i="10"/>
  <c r="C54" i="8"/>
  <c r="W41" i="13"/>
  <c r="W42" i="13" s="1"/>
  <c r="W43" i="13" s="1"/>
  <c r="V48" i="13" s="1"/>
  <c r="V47" i="13" s="1"/>
  <c r="U41" i="13"/>
  <c r="U42" i="13" s="1"/>
  <c r="U43" i="13" s="1"/>
  <c r="T48" i="13" s="1"/>
  <c r="T47" i="13" s="1"/>
  <c r="S41" i="13"/>
  <c r="S42" i="13" s="1"/>
  <c r="S43" i="13" s="1"/>
  <c r="R48" i="13" s="1"/>
  <c r="R47" i="13" s="1"/>
  <c r="Q41" i="13"/>
  <c r="Q42" i="13" s="1"/>
  <c r="Q43" i="13" s="1"/>
  <c r="P48" i="13" s="1"/>
  <c r="P47" i="13" s="1"/>
  <c r="O41" i="13"/>
  <c r="O42" i="13" s="1"/>
  <c r="O43" i="13" s="1"/>
  <c r="N48" i="13" s="1"/>
  <c r="N47" i="13" s="1"/>
  <c r="D10" i="13"/>
  <c r="D11" i="13" s="1"/>
  <c r="U38" i="5"/>
  <c r="D34" i="5"/>
  <c r="G34" i="5" s="1"/>
  <c r="E26" i="6"/>
  <c r="G26" i="6" s="1"/>
  <c r="S41" i="4"/>
  <c r="S42" i="4" s="1"/>
  <c r="E10" i="4"/>
  <c r="U41" i="4"/>
  <c r="U42" i="4" s="1"/>
  <c r="W38" i="2"/>
  <c r="U38" i="2"/>
  <c r="Q38" i="2"/>
  <c r="M51" i="13"/>
  <c r="C49" i="9"/>
  <c r="M47" i="7"/>
  <c r="AD51" i="1"/>
  <c r="AD46" i="2" s="1"/>
  <c r="AE46" i="4" s="1"/>
  <c r="AD45" i="6" s="1"/>
  <c r="AD49" i="5" s="1"/>
  <c r="AD49" i="13" s="1"/>
  <c r="AD49" i="12" s="1"/>
  <c r="M47" i="2"/>
  <c r="M50" i="12"/>
  <c r="M50" i="13"/>
  <c r="M48" i="9"/>
  <c r="M50" i="5"/>
  <c r="M47" i="4"/>
  <c r="M48" i="10"/>
  <c r="C48" i="10"/>
  <c r="I29" i="17"/>
  <c r="L29" i="17" s="1"/>
  <c r="D34" i="12"/>
  <c r="G34" i="12" s="1"/>
  <c r="C54" i="9"/>
  <c r="C54" i="10"/>
  <c r="C53" i="11"/>
  <c r="J34" i="5"/>
  <c r="J9" i="5"/>
  <c r="I18" i="5"/>
  <c r="L18" i="5" s="1"/>
  <c r="I26" i="5"/>
  <c r="L26" i="5" s="1"/>
  <c r="M52" i="10"/>
  <c r="M54" i="13"/>
  <c r="M51" i="8"/>
  <c r="M51" i="7"/>
  <c r="M54" i="12"/>
  <c r="M52" i="9"/>
  <c r="J43" i="2"/>
  <c r="L43" i="2" s="1"/>
  <c r="D37" i="1"/>
  <c r="G37" i="1" s="1"/>
  <c r="D21" i="1"/>
  <c r="G21" i="1" s="1"/>
  <c r="I46" i="12"/>
  <c r="L46" i="12" s="1"/>
  <c r="I27" i="13"/>
  <c r="L27" i="13" s="1"/>
  <c r="I27" i="7"/>
  <c r="L27" i="7" s="1"/>
  <c r="E35" i="11"/>
  <c r="G35" i="11" s="1"/>
  <c r="I26" i="12"/>
  <c r="L26" i="12" s="1"/>
  <c r="I26" i="6"/>
  <c r="L26" i="6" s="1"/>
  <c r="C51" i="11"/>
  <c r="C54" i="12"/>
  <c r="C54" i="13"/>
  <c r="C51" i="8"/>
  <c r="C52" i="9"/>
  <c r="C51" i="7"/>
  <c r="I35" i="2"/>
  <c r="L35" i="2" s="1"/>
  <c r="J21" i="1"/>
  <c r="L21" i="1" s="1"/>
  <c r="G10" i="10"/>
  <c r="I10" i="11"/>
  <c r="M53" i="7"/>
  <c r="M54" i="9"/>
  <c r="M53" i="11"/>
  <c r="M53" i="8"/>
  <c r="I42" i="12"/>
  <c r="L42" i="12" s="1"/>
  <c r="J34" i="12"/>
  <c r="L34" i="12" s="1"/>
  <c r="E42" i="5"/>
  <c r="D42" i="5"/>
  <c r="E18" i="5"/>
  <c r="D18" i="6"/>
  <c r="E18" i="6"/>
  <c r="M51" i="5"/>
  <c r="M48" i="4"/>
  <c r="J29" i="1"/>
  <c r="L29" i="1" s="1"/>
  <c r="J25" i="9"/>
  <c r="L25" i="9" s="1"/>
  <c r="J35" i="13"/>
  <c r="J42" i="5"/>
  <c r="L42" i="5" s="1"/>
  <c r="J37" i="1"/>
  <c r="L37" i="1" s="1"/>
  <c r="D37" i="17"/>
  <c r="E37" i="17"/>
  <c r="F6" i="1" s="1"/>
  <c r="C49" i="13"/>
  <c r="C46" i="8"/>
  <c r="C46" i="7"/>
  <c r="AF46" i="17"/>
  <c r="C47" i="9"/>
  <c r="C49" i="12"/>
  <c r="C51" i="1"/>
  <c r="Z50" i="1" s="1"/>
  <c r="Z45" i="2" s="1"/>
  <c r="AA45" i="4" s="1"/>
  <c r="Z44" i="6" s="1"/>
  <c r="Z48" i="5" s="1"/>
  <c r="Z48" i="13" s="1"/>
  <c r="Z48" i="12" s="1"/>
  <c r="C45" i="6"/>
  <c r="C46" i="4"/>
  <c r="C46" i="2"/>
  <c r="C47" i="10"/>
  <c r="E35" i="7"/>
  <c r="G35" i="7" s="1"/>
  <c r="I10" i="8"/>
  <c r="I11" i="8" s="1"/>
  <c r="I19" i="8"/>
  <c r="E41" i="9"/>
  <c r="G41" i="9" s="1"/>
  <c r="D33" i="9"/>
  <c r="G33" i="9" s="1"/>
  <c r="D8" i="9"/>
  <c r="J35" i="11"/>
  <c r="L35" i="11" s="1"/>
  <c r="D19" i="11"/>
  <c r="E19" i="11"/>
  <c r="E27" i="11"/>
  <c r="D27" i="11"/>
  <c r="D10" i="11"/>
  <c r="E10" i="11"/>
  <c r="E46" i="12"/>
  <c r="D46" i="12"/>
  <c r="E18" i="12"/>
  <c r="E42" i="12"/>
  <c r="D42" i="12"/>
  <c r="D26" i="12"/>
  <c r="E26" i="12"/>
  <c r="C53" i="10"/>
  <c r="C53" i="9"/>
  <c r="I43" i="13"/>
  <c r="L43" i="13" s="1"/>
  <c r="D43" i="13"/>
  <c r="E43" i="13"/>
  <c r="J19" i="13"/>
  <c r="L19" i="13" s="1"/>
  <c r="C52" i="8"/>
  <c r="C52" i="11"/>
  <c r="C55" i="12"/>
  <c r="E35" i="13"/>
  <c r="D35" i="13"/>
  <c r="M53" i="10"/>
  <c r="M55" i="12"/>
  <c r="M52" i="8"/>
  <c r="M52" i="7"/>
  <c r="M53" i="9"/>
  <c r="M52" i="11"/>
  <c r="D9" i="5"/>
  <c r="D26" i="5"/>
  <c r="E26" i="5"/>
  <c r="M51" i="10"/>
  <c r="M50" i="11"/>
  <c r="M50" i="7"/>
  <c r="M51" i="9"/>
  <c r="M53" i="5"/>
  <c r="M53" i="12"/>
  <c r="M50" i="8"/>
  <c r="D34" i="6"/>
  <c r="E34" i="6"/>
  <c r="C53" i="13"/>
  <c r="C53" i="5"/>
  <c r="C50" i="11"/>
  <c r="C53" i="12"/>
  <c r="C50" i="7"/>
  <c r="C51" i="10"/>
  <c r="C51" i="9"/>
  <c r="I18" i="6"/>
  <c r="L18" i="6" s="1"/>
  <c r="C49" i="11"/>
  <c r="C52" i="5"/>
  <c r="C48" i="6"/>
  <c r="C52" i="12"/>
  <c r="C50" i="9"/>
  <c r="C50" i="10"/>
  <c r="C49" i="7"/>
  <c r="C52" i="13"/>
  <c r="J19" i="4"/>
  <c r="L19" i="4" s="1"/>
  <c r="D27" i="4"/>
  <c r="E27" i="4"/>
  <c r="D19" i="4"/>
  <c r="E19" i="4"/>
  <c r="M52" i="12"/>
  <c r="M49" i="8"/>
  <c r="M49" i="11"/>
  <c r="M50" i="10"/>
  <c r="M49" i="7"/>
  <c r="M48" i="6"/>
  <c r="M50" i="9"/>
  <c r="M52" i="5"/>
  <c r="M52" i="13"/>
  <c r="M48" i="7"/>
  <c r="M48" i="11"/>
  <c r="M48" i="8"/>
  <c r="M51" i="12"/>
  <c r="M47" i="6"/>
  <c r="M49" i="9"/>
  <c r="C51" i="12"/>
  <c r="C49" i="10"/>
  <c r="C48" i="7"/>
  <c r="C48" i="8"/>
  <c r="C47" i="6"/>
  <c r="C51" i="13"/>
  <c r="C51" i="5"/>
  <c r="C48" i="4"/>
  <c r="C48" i="11"/>
  <c r="I10" i="2"/>
  <c r="I11" i="2" s="1"/>
  <c r="D27" i="2"/>
  <c r="G27" i="2" s="1"/>
  <c r="J19" i="2"/>
  <c r="L19" i="2" s="1"/>
  <c r="E35" i="2"/>
  <c r="D35" i="2"/>
  <c r="E12" i="1"/>
  <c r="D12" i="1"/>
  <c r="C50" i="5"/>
  <c r="C47" i="8"/>
  <c r="C46" i="6"/>
  <c r="Z51" i="1"/>
  <c r="Z46" i="2" s="1"/>
  <c r="AA46" i="4" s="1"/>
  <c r="Z45" i="6" s="1"/>
  <c r="Z49" i="5" s="1"/>
  <c r="Z49" i="13" s="1"/>
  <c r="Z49" i="12" s="1"/>
  <c r="C48" i="9"/>
  <c r="C47" i="4"/>
  <c r="C47" i="2"/>
  <c r="C50" i="12"/>
  <c r="C47" i="7"/>
  <c r="C50" i="13"/>
  <c r="C47" i="11"/>
  <c r="J45" i="1"/>
  <c r="D29" i="1"/>
  <c r="E29" i="1"/>
  <c r="E45" i="1"/>
  <c r="D45" i="1"/>
  <c r="M49" i="5"/>
  <c r="M46" i="8"/>
  <c r="M46" i="2"/>
  <c r="M46" i="4"/>
  <c r="M46" i="11"/>
  <c r="M51" i="1"/>
  <c r="AD50" i="1" s="1"/>
  <c r="AD45" i="2" s="1"/>
  <c r="AE45" i="4" s="1"/>
  <c r="AD44" i="6" s="1"/>
  <c r="AD48" i="5" s="1"/>
  <c r="AD48" i="13" s="1"/>
  <c r="AD48" i="12" s="1"/>
  <c r="M49" i="12"/>
  <c r="M49" i="13"/>
  <c r="M45" i="6"/>
  <c r="M46" i="7"/>
  <c r="M47" i="10"/>
  <c r="M47" i="9"/>
  <c r="AJ46" i="17"/>
  <c r="D13" i="17"/>
  <c r="E13" i="17"/>
  <c r="C46" i="11"/>
  <c r="C55" i="7"/>
  <c r="C56" i="9"/>
  <c r="C55" i="8"/>
  <c r="M55" i="8"/>
  <c r="M55" i="7"/>
  <c r="M56" i="9"/>
  <c r="I35" i="10"/>
  <c r="L35" i="10" s="1"/>
  <c r="J35" i="8"/>
  <c r="L35" i="8" s="1"/>
  <c r="I12" i="1"/>
  <c r="I21" i="17"/>
  <c r="L21" i="17" s="1"/>
  <c r="J10" i="4"/>
  <c r="K11" i="4" s="1"/>
  <c r="J11" i="4" s="1"/>
  <c r="E29" i="17"/>
  <c r="D29" i="17"/>
  <c r="E9" i="12"/>
  <c r="D27" i="13"/>
  <c r="E27" i="13"/>
  <c r="J43" i="7"/>
  <c r="L43" i="7" s="1"/>
  <c r="J17" i="9"/>
  <c r="L17" i="9" s="1"/>
  <c r="C56" i="7"/>
  <c r="C56" i="8"/>
  <c r="M56" i="8"/>
  <c r="M56" i="7"/>
  <c r="I19" i="11"/>
  <c r="L19" i="11" s="1"/>
  <c r="I34" i="6"/>
  <c r="L34" i="6" s="1"/>
  <c r="I35" i="4"/>
  <c r="L35" i="4" s="1"/>
  <c r="I27" i="4"/>
  <c r="L27" i="4" s="1"/>
  <c r="I27" i="2"/>
  <c r="J27" i="2"/>
  <c r="I13" i="17"/>
  <c r="J13" i="17"/>
  <c r="J5" i="17"/>
  <c r="I5" i="17"/>
  <c r="I19" i="7"/>
  <c r="D27" i="7"/>
  <c r="E27" i="7"/>
  <c r="J35" i="7"/>
  <c r="L35" i="7" s="1"/>
  <c r="D19" i="7"/>
  <c r="G19" i="7" s="1"/>
  <c r="D43" i="7"/>
  <c r="E43" i="7"/>
  <c r="D35" i="8"/>
  <c r="E35" i="8"/>
  <c r="E19" i="8"/>
  <c r="D19" i="8"/>
  <c r="J27" i="8"/>
  <c r="L27" i="8" s="1"/>
  <c r="D27" i="8"/>
  <c r="E27" i="8"/>
  <c r="E10" i="8"/>
  <c r="F11" i="8" s="1"/>
  <c r="D10" i="8"/>
  <c r="I41" i="9"/>
  <c r="L41" i="9" s="1"/>
  <c r="E17" i="9"/>
  <c r="G17" i="9" s="1"/>
  <c r="J33" i="9"/>
  <c r="L33" i="9" s="1"/>
  <c r="D25" i="9"/>
  <c r="E25" i="9"/>
  <c r="I8" i="9"/>
  <c r="J19" i="10"/>
  <c r="E19" i="10"/>
  <c r="D27" i="10"/>
  <c r="E27" i="10"/>
  <c r="E35" i="10"/>
  <c r="D35" i="10"/>
  <c r="I27" i="10"/>
  <c r="L27" i="10" s="1"/>
  <c r="W42" i="10" l="1"/>
  <c r="W43" i="10" s="1"/>
  <c r="V46" i="10" s="1"/>
  <c r="V45" i="10" s="1"/>
  <c r="V9" i="9"/>
  <c r="S42" i="10"/>
  <c r="S43" i="10" s="1"/>
  <c r="R46" i="10" s="1"/>
  <c r="R45" i="10" s="1"/>
  <c r="R9" i="9"/>
  <c r="I11" i="10"/>
  <c r="L11" i="10" s="1"/>
  <c r="L11" i="2"/>
  <c r="K11" i="7"/>
  <c r="J11" i="7" s="1"/>
  <c r="D11" i="8"/>
  <c r="K44" i="11"/>
  <c r="J44" i="11" s="1"/>
  <c r="J54" i="8" s="1"/>
  <c r="F11" i="11"/>
  <c r="D11" i="11" s="1"/>
  <c r="F44" i="11"/>
  <c r="D44" i="11" s="1"/>
  <c r="I11" i="11"/>
  <c r="L11" i="11" s="1"/>
  <c r="L43" i="11"/>
  <c r="G43" i="11"/>
  <c r="R44" i="11"/>
  <c r="I11" i="4"/>
  <c r="L11" i="4" s="1"/>
  <c r="F11" i="4"/>
  <c r="D11" i="4" s="1"/>
  <c r="P50" i="1"/>
  <c r="P49" i="1" s="1"/>
  <c r="N50" i="1"/>
  <c r="N49" i="1" s="1"/>
  <c r="W43" i="8"/>
  <c r="V45" i="8" s="1"/>
  <c r="V44" i="8" s="1"/>
  <c r="V11" i="7"/>
  <c r="U43" i="8"/>
  <c r="T45" i="8" s="1"/>
  <c r="T44" i="8" s="1"/>
  <c r="T11" i="7"/>
  <c r="S43" i="8"/>
  <c r="R45" i="8" s="1"/>
  <c r="R44" i="8" s="1"/>
  <c r="R11" i="7"/>
  <c r="Q43" i="8"/>
  <c r="P45" i="8" s="1"/>
  <c r="P44" i="8" s="1"/>
  <c r="P11" i="7"/>
  <c r="K10" i="6"/>
  <c r="J10" i="6" s="1"/>
  <c r="K44" i="7"/>
  <c r="J44" i="7" s="1"/>
  <c r="F44" i="7"/>
  <c r="D44" i="7" s="1"/>
  <c r="K45" i="9"/>
  <c r="J45" i="9" s="1"/>
  <c r="F45" i="9"/>
  <c r="D45" i="9" s="1"/>
  <c r="L43" i="10"/>
  <c r="L11" i="13"/>
  <c r="K47" i="5"/>
  <c r="J47" i="5" s="1"/>
  <c r="F47" i="5"/>
  <c r="D47" i="5" s="1"/>
  <c r="D10" i="5"/>
  <c r="L43" i="4"/>
  <c r="S43" i="4"/>
  <c r="R45" i="4" s="1"/>
  <c r="R44" i="4" s="1"/>
  <c r="U43" i="4"/>
  <c r="T45" i="4" s="1"/>
  <c r="T44" i="4" s="1"/>
  <c r="F44" i="4"/>
  <c r="D44" i="4" s="1"/>
  <c r="K44" i="4"/>
  <c r="J44" i="4" s="1"/>
  <c r="G43" i="4"/>
  <c r="K44" i="2"/>
  <c r="J44" i="2" s="1"/>
  <c r="F44" i="2"/>
  <c r="D44" i="2" s="1"/>
  <c r="K49" i="1"/>
  <c r="J49" i="1" s="1"/>
  <c r="J47" i="2" s="1"/>
  <c r="L12" i="1"/>
  <c r="F13" i="1"/>
  <c r="D13" i="1" s="1"/>
  <c r="F49" i="1"/>
  <c r="D49" i="1" s="1"/>
  <c r="G43" i="8"/>
  <c r="F11" i="7"/>
  <c r="D11" i="7" s="1"/>
  <c r="F44" i="8"/>
  <c r="D44" i="8" s="1"/>
  <c r="K44" i="8"/>
  <c r="J44" i="8" s="1"/>
  <c r="J57" i="7" s="1"/>
  <c r="L11" i="8"/>
  <c r="G10" i="2"/>
  <c r="L10" i="2"/>
  <c r="F43" i="6"/>
  <c r="D43" i="6" s="1"/>
  <c r="F10" i="12"/>
  <c r="D10" i="12" s="1"/>
  <c r="AD45" i="11"/>
  <c r="AE46" i="10" s="1"/>
  <c r="AE46" i="9" s="1"/>
  <c r="AE45" i="8" s="1"/>
  <c r="AF45" i="7" s="1"/>
  <c r="AD46" i="11"/>
  <c r="AE47" i="10" s="1"/>
  <c r="AE47" i="9" s="1"/>
  <c r="AE46" i="8" s="1"/>
  <c r="AF46" i="7" s="1"/>
  <c r="AF62" i="7" s="1"/>
  <c r="Z45" i="11"/>
  <c r="AA46" i="10" s="1"/>
  <c r="AA46" i="9" s="1"/>
  <c r="AA45" i="8" s="1"/>
  <c r="AA45" i="7" s="1"/>
  <c r="Z46" i="11"/>
  <c r="AA47" i="10" s="1"/>
  <c r="AA47" i="9" s="1"/>
  <c r="AA46" i="8" s="1"/>
  <c r="AA46" i="7" s="1"/>
  <c r="AA62" i="7" s="1"/>
  <c r="J10" i="12"/>
  <c r="I10" i="12"/>
  <c r="W42" i="12"/>
  <c r="S42" i="12"/>
  <c r="G9" i="6"/>
  <c r="D10" i="6"/>
  <c r="K43" i="6"/>
  <c r="I43" i="6" s="1"/>
  <c r="E10" i="6"/>
  <c r="L19" i="8"/>
  <c r="F47" i="12"/>
  <c r="D47" i="12" s="1"/>
  <c r="K47" i="12"/>
  <c r="J47" i="12" s="1"/>
  <c r="O40" i="2"/>
  <c r="O41" i="2" s="1"/>
  <c r="O42" i="2" s="1"/>
  <c r="O43" i="2" s="1"/>
  <c r="W41" i="1"/>
  <c r="W42" i="1" s="1"/>
  <c r="W43" i="1" s="1"/>
  <c r="W44" i="1" s="1"/>
  <c r="W45" i="1" s="1"/>
  <c r="K6" i="1"/>
  <c r="I6" i="1" s="1"/>
  <c r="G21" i="17"/>
  <c r="F45" i="17"/>
  <c r="D45" i="17" s="1"/>
  <c r="F47" i="13"/>
  <c r="E47" i="13" s="1"/>
  <c r="E52" i="8" s="1"/>
  <c r="L10" i="13"/>
  <c r="L35" i="13"/>
  <c r="K47" i="13"/>
  <c r="J47" i="13" s="1"/>
  <c r="J53" i="9" s="1"/>
  <c r="G10" i="13"/>
  <c r="K45" i="17"/>
  <c r="I45" i="17" s="1"/>
  <c r="L10" i="10"/>
  <c r="L10" i="7"/>
  <c r="D9" i="9"/>
  <c r="G9" i="9" s="1"/>
  <c r="L43" i="8"/>
  <c r="L10" i="8"/>
  <c r="L8" i="9"/>
  <c r="I9" i="9"/>
  <c r="L9" i="9" s="1"/>
  <c r="O41" i="9"/>
  <c r="U41" i="9"/>
  <c r="L10" i="11"/>
  <c r="P47" i="12"/>
  <c r="T47" i="12"/>
  <c r="N47" i="12"/>
  <c r="G46" i="12"/>
  <c r="L9" i="12"/>
  <c r="U39" i="5"/>
  <c r="U40" i="5" s="1"/>
  <c r="U41" i="5" s="1"/>
  <c r="U42" i="5" s="1"/>
  <c r="T48" i="5" s="1"/>
  <c r="T47" i="5" s="1"/>
  <c r="L9" i="6"/>
  <c r="W39" i="2"/>
  <c r="U39" i="2"/>
  <c r="Q39" i="2"/>
  <c r="I13" i="1"/>
  <c r="L13" i="1" s="1"/>
  <c r="G5" i="17"/>
  <c r="W41" i="9"/>
  <c r="S41" i="9"/>
  <c r="Q41" i="9"/>
  <c r="G8" i="9"/>
  <c r="S45" i="1"/>
  <c r="M56" i="13"/>
  <c r="G12" i="1"/>
  <c r="L19" i="7"/>
  <c r="L19" i="10"/>
  <c r="K45" i="10"/>
  <c r="G19" i="10"/>
  <c r="F45" i="10"/>
  <c r="D45" i="10" s="1"/>
  <c r="G18" i="12"/>
  <c r="L9" i="5"/>
  <c r="K10" i="5"/>
  <c r="L34" i="5"/>
  <c r="G18" i="5"/>
  <c r="G10" i="4"/>
  <c r="L45" i="1"/>
  <c r="G42" i="12"/>
  <c r="G42" i="5"/>
  <c r="M56" i="12"/>
  <c r="L10" i="4"/>
  <c r="L27" i="2"/>
  <c r="L13" i="17"/>
  <c r="L5" i="17"/>
  <c r="G43" i="13"/>
  <c r="E11" i="13"/>
  <c r="G18" i="6"/>
  <c r="C56" i="13"/>
  <c r="E6" i="1"/>
  <c r="D6" i="1"/>
  <c r="G37" i="17"/>
  <c r="G10" i="7"/>
  <c r="G19" i="8"/>
  <c r="G19" i="11"/>
  <c r="G10" i="11"/>
  <c r="G27" i="11"/>
  <c r="G26" i="12"/>
  <c r="G35" i="13"/>
  <c r="C55" i="13"/>
  <c r="G19" i="13"/>
  <c r="G9" i="5"/>
  <c r="E10" i="5"/>
  <c r="C54" i="5"/>
  <c r="G26" i="5"/>
  <c r="M54" i="5"/>
  <c r="M55" i="5"/>
  <c r="G34" i="6"/>
  <c r="C55" i="11"/>
  <c r="M54" i="11"/>
  <c r="M55" i="11"/>
  <c r="M55" i="13"/>
  <c r="M57" i="12"/>
  <c r="M50" i="6"/>
  <c r="G27" i="4"/>
  <c r="G19" i="4"/>
  <c r="M49" i="6"/>
  <c r="G35" i="2"/>
  <c r="C55" i="5"/>
  <c r="G45" i="1"/>
  <c r="C54" i="11"/>
  <c r="C50" i="6"/>
  <c r="C49" i="6"/>
  <c r="C56" i="12"/>
  <c r="C57" i="12"/>
  <c r="G29" i="1"/>
  <c r="G13" i="17"/>
  <c r="G9" i="12"/>
  <c r="G35" i="8"/>
  <c r="G27" i="13"/>
  <c r="G29" i="17"/>
  <c r="G27" i="7"/>
  <c r="G43" i="2"/>
  <c r="G43" i="7"/>
  <c r="G27" i="8"/>
  <c r="G10" i="8"/>
  <c r="G25" i="9"/>
  <c r="G27" i="10"/>
  <c r="G43" i="10"/>
  <c r="E11" i="10"/>
  <c r="G35" i="10"/>
  <c r="I10" i="6" l="1"/>
  <c r="L10" i="6" s="1"/>
  <c r="I11" i="7"/>
  <c r="L11" i="7" s="1"/>
  <c r="V46" i="9"/>
  <c r="V45" i="9" s="1"/>
  <c r="T46" i="9"/>
  <c r="T45" i="9" s="1"/>
  <c r="R46" i="9"/>
  <c r="R45" i="9" s="1"/>
  <c r="P46" i="9"/>
  <c r="P45" i="9" s="1"/>
  <c r="N46" i="9"/>
  <c r="N45" i="9" s="1"/>
  <c r="V48" i="12"/>
  <c r="V47" i="12" s="1"/>
  <c r="R48" i="12"/>
  <c r="R47" i="12" s="1"/>
  <c r="I44" i="11"/>
  <c r="L44" i="11" s="1"/>
  <c r="V50" i="1"/>
  <c r="V49" i="1" s="1"/>
  <c r="R50" i="1"/>
  <c r="R49" i="1" s="1"/>
  <c r="E49" i="1"/>
  <c r="E50" i="12" s="1"/>
  <c r="E13" i="1"/>
  <c r="G13" i="1" s="1"/>
  <c r="I44" i="2"/>
  <c r="L44" i="2" s="1"/>
  <c r="E11" i="7"/>
  <c r="G11" i="7" s="1"/>
  <c r="I44" i="7"/>
  <c r="L44" i="7" s="1"/>
  <c r="E11" i="8"/>
  <c r="G11" i="8" s="1"/>
  <c r="I44" i="8"/>
  <c r="L44" i="8" s="1"/>
  <c r="I45" i="9"/>
  <c r="L45" i="9" s="1"/>
  <c r="I47" i="5"/>
  <c r="L47" i="5" s="1"/>
  <c r="E44" i="2"/>
  <c r="E51" i="12" s="1"/>
  <c r="I44" i="4"/>
  <c r="L44" i="4" s="1"/>
  <c r="I49" i="1"/>
  <c r="L49" i="1" s="1"/>
  <c r="J43" i="6"/>
  <c r="J53" i="5" s="1"/>
  <c r="J53" i="12" s="1"/>
  <c r="G10" i="6"/>
  <c r="E44" i="8"/>
  <c r="E57" i="7" s="1"/>
  <c r="E11" i="11"/>
  <c r="G11" i="11" s="1"/>
  <c r="I47" i="12"/>
  <c r="I54" i="9" s="1"/>
  <c r="W40" i="2"/>
  <c r="W41" i="2" s="1"/>
  <c r="W42" i="2" s="1"/>
  <c r="W43" i="2" s="1"/>
  <c r="U40" i="2"/>
  <c r="U41" i="2" s="1"/>
  <c r="U42" i="2" s="1"/>
  <c r="U43" i="2" s="1"/>
  <c r="Q40" i="2"/>
  <c r="Q41" i="2" s="1"/>
  <c r="Q42" i="2" s="1"/>
  <c r="Q43" i="2" s="1"/>
  <c r="J6" i="1"/>
  <c r="I47" i="13"/>
  <c r="I52" i="7" s="1"/>
  <c r="D47" i="13"/>
  <c r="D53" i="10" s="1"/>
  <c r="E44" i="4"/>
  <c r="E52" i="13" s="1"/>
  <c r="J45" i="17"/>
  <c r="AG49" i="17" s="1"/>
  <c r="E43" i="6"/>
  <c r="E51" i="9" s="1"/>
  <c r="J48" i="6"/>
  <c r="J52" i="5" s="1"/>
  <c r="J50" i="9" s="1"/>
  <c r="E44" i="7"/>
  <c r="E58" i="7" s="1"/>
  <c r="J53" i="7"/>
  <c r="E45" i="17"/>
  <c r="E47" i="9" s="1"/>
  <c r="J45" i="10"/>
  <c r="J56" i="9" s="1"/>
  <c r="I45" i="10"/>
  <c r="E45" i="10"/>
  <c r="E55" i="8" s="1"/>
  <c r="J10" i="5"/>
  <c r="I10" i="5"/>
  <c r="J48" i="4"/>
  <c r="J47" i="6" s="1"/>
  <c r="J51" i="5" s="1"/>
  <c r="J51" i="12" s="1"/>
  <c r="E11" i="4"/>
  <c r="E47" i="12"/>
  <c r="E53" i="7" s="1"/>
  <c r="J47" i="4"/>
  <c r="J46" i="6" s="1"/>
  <c r="AE54" i="1"/>
  <c r="AA55" i="1" s="1"/>
  <c r="J52" i="11"/>
  <c r="J52" i="8"/>
  <c r="J52" i="7"/>
  <c r="J53" i="10"/>
  <c r="J55" i="12"/>
  <c r="G11" i="13"/>
  <c r="AE49" i="2"/>
  <c r="AA50" i="2" s="1"/>
  <c r="G6" i="1"/>
  <c r="J55" i="10"/>
  <c r="J54" i="7"/>
  <c r="J55" i="9"/>
  <c r="J56" i="7"/>
  <c r="J56" i="8"/>
  <c r="E45" i="9"/>
  <c r="E56" i="7" s="1"/>
  <c r="E44" i="11"/>
  <c r="E53" i="9"/>
  <c r="E55" i="12"/>
  <c r="E52" i="11"/>
  <c r="E52" i="7"/>
  <c r="E53" i="10"/>
  <c r="D52" i="10"/>
  <c r="F54" i="5"/>
  <c r="E47" i="5"/>
  <c r="E54" i="12" s="1"/>
  <c r="G10" i="5"/>
  <c r="D50" i="8"/>
  <c r="D53" i="13"/>
  <c r="D53" i="5"/>
  <c r="D51" i="9"/>
  <c r="D53" i="12"/>
  <c r="D50" i="7"/>
  <c r="D51" i="10"/>
  <c r="D50" i="11"/>
  <c r="D49" i="7"/>
  <c r="D47" i="7"/>
  <c r="D47" i="9"/>
  <c r="E10" i="12"/>
  <c r="D54" i="9"/>
  <c r="D53" i="8"/>
  <c r="D53" i="11"/>
  <c r="D53" i="7"/>
  <c r="D54" i="10"/>
  <c r="J58" i="7"/>
  <c r="D46" i="7"/>
  <c r="D49" i="12"/>
  <c r="D49" i="5"/>
  <c r="D51" i="1"/>
  <c r="D56" i="8"/>
  <c r="D56" i="7"/>
  <c r="J51" i="11"/>
  <c r="D58" i="7"/>
  <c r="D57" i="7"/>
  <c r="G11" i="10"/>
  <c r="E47" i="2" l="1"/>
  <c r="E46" i="6"/>
  <c r="E47" i="8"/>
  <c r="E50" i="13"/>
  <c r="AE51" i="1"/>
  <c r="AB51" i="1" s="1"/>
  <c r="E47" i="11"/>
  <c r="E50" i="5"/>
  <c r="E47" i="4"/>
  <c r="E48" i="9"/>
  <c r="E47" i="7"/>
  <c r="G47" i="7" s="1"/>
  <c r="E48" i="10"/>
  <c r="E51" i="5"/>
  <c r="E48" i="11"/>
  <c r="E47" i="6"/>
  <c r="E49" i="9"/>
  <c r="E49" i="10"/>
  <c r="E48" i="8"/>
  <c r="E48" i="7"/>
  <c r="E51" i="13"/>
  <c r="E48" i="4"/>
  <c r="AE46" i="2"/>
  <c r="AB46" i="2" s="1"/>
  <c r="AF46" i="4" s="1"/>
  <c r="AC46" i="4" s="1"/>
  <c r="AE45" i="6" s="1"/>
  <c r="AB45" i="6" s="1"/>
  <c r="AE49" i="5" s="1"/>
  <c r="AB49" i="5" s="1"/>
  <c r="AE49" i="13" s="1"/>
  <c r="AB49" i="13" s="1"/>
  <c r="AE49" i="12" s="1"/>
  <c r="AB49" i="12" s="1"/>
  <c r="AE46" i="11" s="1"/>
  <c r="Z55" i="1"/>
  <c r="I56" i="7"/>
  <c r="L56" i="7" s="1"/>
  <c r="J50" i="7"/>
  <c r="J51" i="9"/>
  <c r="J50" i="8"/>
  <c r="I48" i="6"/>
  <c r="I52" i="5" s="1"/>
  <c r="L43" i="6"/>
  <c r="I48" i="4"/>
  <c r="I47" i="6" s="1"/>
  <c r="J53" i="13"/>
  <c r="J51" i="10"/>
  <c r="J50" i="11"/>
  <c r="I54" i="13"/>
  <c r="I54" i="12"/>
  <c r="I52" i="9"/>
  <c r="I52" i="10"/>
  <c r="I51" i="11"/>
  <c r="L51" i="11" s="1"/>
  <c r="I51" i="7"/>
  <c r="I51" i="8"/>
  <c r="G57" i="7"/>
  <c r="G10" i="12"/>
  <c r="J52" i="10"/>
  <c r="E52" i="5"/>
  <c r="E50" i="9"/>
  <c r="J55" i="8"/>
  <c r="J54" i="12"/>
  <c r="E52" i="12"/>
  <c r="E49" i="11"/>
  <c r="E49" i="7"/>
  <c r="G49" i="7" s="1"/>
  <c r="E49" i="8"/>
  <c r="E48" i="6"/>
  <c r="E50" i="10"/>
  <c r="I55" i="9"/>
  <c r="L55" i="9" s="1"/>
  <c r="J52" i="9"/>
  <c r="J49" i="8"/>
  <c r="J46" i="2"/>
  <c r="AE48" i="2" s="1"/>
  <c r="J51" i="1"/>
  <c r="AE53" i="1" s="1"/>
  <c r="AA54" i="1" s="1"/>
  <c r="J46" i="4"/>
  <c r="J45" i="6" s="1"/>
  <c r="AF47" i="6" s="1"/>
  <c r="G58" i="7"/>
  <c r="J55" i="7"/>
  <c r="J54" i="10"/>
  <c r="J54" i="9"/>
  <c r="L54" i="9" s="1"/>
  <c r="J53" i="8"/>
  <c r="J53" i="11"/>
  <c r="J49" i="7"/>
  <c r="J50" i="10"/>
  <c r="E50" i="8"/>
  <c r="G50" i="8" s="1"/>
  <c r="E53" i="5"/>
  <c r="G43" i="6"/>
  <c r="E50" i="11"/>
  <c r="G50" i="11" s="1"/>
  <c r="E51" i="10"/>
  <c r="G51" i="10" s="1"/>
  <c r="E50" i="7"/>
  <c r="G50" i="7" s="1"/>
  <c r="E53" i="13"/>
  <c r="G53" i="13" s="1"/>
  <c r="E53" i="12"/>
  <c r="G53" i="12" s="1"/>
  <c r="J49" i="11"/>
  <c r="J52" i="13"/>
  <c r="J52" i="12"/>
  <c r="J49" i="10"/>
  <c r="E46" i="2"/>
  <c r="E49" i="12"/>
  <c r="G49" i="12" s="1"/>
  <c r="E46" i="4"/>
  <c r="E47" i="10"/>
  <c r="E49" i="13"/>
  <c r="E56" i="9"/>
  <c r="G47" i="9"/>
  <c r="G45" i="17"/>
  <c r="E46" i="8"/>
  <c r="AH46" i="17"/>
  <c r="E45" i="6"/>
  <c r="E51" i="1"/>
  <c r="AE50" i="1" s="1"/>
  <c r="AB50" i="1" s="1"/>
  <c r="AE45" i="2" s="1"/>
  <c r="AB45" i="2" s="1"/>
  <c r="AF45" i="4" s="1"/>
  <c r="AC45" i="4" s="1"/>
  <c r="AE44" i="6" s="1"/>
  <c r="AB44" i="6" s="1"/>
  <c r="AE48" i="5" s="1"/>
  <c r="AB48" i="5" s="1"/>
  <c r="AE48" i="13" s="1"/>
  <c r="AB48" i="13" s="1"/>
  <c r="AE48" i="12" s="1"/>
  <c r="AB48" i="12" s="1"/>
  <c r="AE45" i="11" s="1"/>
  <c r="E46" i="7"/>
  <c r="G46" i="7" s="1"/>
  <c r="E49" i="5"/>
  <c r="G49" i="5" s="1"/>
  <c r="I58" i="7"/>
  <c r="L58" i="7" s="1"/>
  <c r="L10" i="5"/>
  <c r="G44" i="7"/>
  <c r="G45" i="9"/>
  <c r="E55" i="7"/>
  <c r="J51" i="13"/>
  <c r="J48" i="11"/>
  <c r="E46" i="11"/>
  <c r="L45" i="10"/>
  <c r="E53" i="11"/>
  <c r="G53" i="11" s="1"/>
  <c r="E53" i="8"/>
  <c r="G53" i="8" s="1"/>
  <c r="E54" i="10"/>
  <c r="G54" i="10" s="1"/>
  <c r="E54" i="9"/>
  <c r="G54" i="9" s="1"/>
  <c r="G47" i="12"/>
  <c r="J54" i="13"/>
  <c r="J51" i="8"/>
  <c r="J51" i="7"/>
  <c r="AF49" i="4"/>
  <c r="AB50" i="4" s="1"/>
  <c r="J48" i="7"/>
  <c r="J49" i="9"/>
  <c r="J48" i="8"/>
  <c r="G11" i="4"/>
  <c r="I47" i="2"/>
  <c r="L47" i="2" s="1"/>
  <c r="I47" i="4"/>
  <c r="L47" i="4" s="1"/>
  <c r="E11" i="2"/>
  <c r="I53" i="8"/>
  <c r="L52" i="7"/>
  <c r="D49" i="13"/>
  <c r="D47" i="10"/>
  <c r="AG46" i="17"/>
  <c r="D46" i="2"/>
  <c r="I54" i="10"/>
  <c r="I53" i="11"/>
  <c r="L47" i="12"/>
  <c r="I46" i="4"/>
  <c r="L45" i="17"/>
  <c r="I57" i="7"/>
  <c r="L57" i="7" s="1"/>
  <c r="I56" i="8"/>
  <c r="L56" i="8" s="1"/>
  <c r="G56" i="7"/>
  <c r="I54" i="7"/>
  <c r="L54" i="7" s="1"/>
  <c r="I55" i="10"/>
  <c r="L55" i="10" s="1"/>
  <c r="I53" i="7"/>
  <c r="L53" i="7" s="1"/>
  <c r="I53" i="9"/>
  <c r="L53" i="9" s="1"/>
  <c r="I52" i="8"/>
  <c r="L52" i="8" s="1"/>
  <c r="L47" i="13"/>
  <c r="I55" i="12"/>
  <c r="L55" i="12" s="1"/>
  <c r="I53" i="10"/>
  <c r="L53" i="10" s="1"/>
  <c r="I52" i="11"/>
  <c r="L52" i="11" s="1"/>
  <c r="I53" i="5"/>
  <c r="I50" i="8" s="1"/>
  <c r="I54" i="8"/>
  <c r="L54" i="8" s="1"/>
  <c r="D55" i="12"/>
  <c r="G55" i="12" s="1"/>
  <c r="I46" i="2"/>
  <c r="D46" i="8"/>
  <c r="D45" i="6"/>
  <c r="D46" i="4"/>
  <c r="D46" i="11"/>
  <c r="E56" i="8"/>
  <c r="G56" i="8" s="1"/>
  <c r="G51" i="9"/>
  <c r="E55" i="9"/>
  <c r="E54" i="7"/>
  <c r="E54" i="8"/>
  <c r="E55" i="10"/>
  <c r="D54" i="8"/>
  <c r="D55" i="9"/>
  <c r="D55" i="10"/>
  <c r="D54" i="7"/>
  <c r="G44" i="11"/>
  <c r="D52" i="7"/>
  <c r="G52" i="7" s="1"/>
  <c r="G53" i="10"/>
  <c r="D53" i="9"/>
  <c r="G53" i="9" s="1"/>
  <c r="D52" i="8"/>
  <c r="G52" i="8" s="1"/>
  <c r="D52" i="11"/>
  <c r="G52" i="11" s="1"/>
  <c r="G47" i="13"/>
  <c r="D54" i="12"/>
  <c r="G54" i="12" s="1"/>
  <c r="D51" i="8"/>
  <c r="E52" i="10"/>
  <c r="G52" i="10" s="1"/>
  <c r="E52" i="9"/>
  <c r="D51" i="7"/>
  <c r="E54" i="13"/>
  <c r="E51" i="7"/>
  <c r="E51" i="8"/>
  <c r="E51" i="11"/>
  <c r="G47" i="5"/>
  <c r="D51" i="11"/>
  <c r="D54" i="13"/>
  <c r="D52" i="9"/>
  <c r="D52" i="5"/>
  <c r="D49" i="8"/>
  <c r="D50" i="10"/>
  <c r="D52" i="13"/>
  <c r="G52" i="13" s="1"/>
  <c r="D50" i="9"/>
  <c r="D49" i="11"/>
  <c r="D52" i="12"/>
  <c r="D48" i="6"/>
  <c r="G44" i="4"/>
  <c r="D48" i="9"/>
  <c r="D50" i="5"/>
  <c r="D48" i="10"/>
  <c r="G49" i="1"/>
  <c r="D50" i="13"/>
  <c r="D47" i="11"/>
  <c r="D47" i="2"/>
  <c r="D46" i="6"/>
  <c r="D50" i="12"/>
  <c r="G50" i="12" s="1"/>
  <c r="D47" i="4"/>
  <c r="D47" i="8"/>
  <c r="I51" i="1"/>
  <c r="AF49" i="17"/>
  <c r="D49" i="10"/>
  <c r="D48" i="8"/>
  <c r="G48" i="8" s="1"/>
  <c r="D51" i="13"/>
  <c r="D47" i="6"/>
  <c r="G44" i="2"/>
  <c r="D51" i="5"/>
  <c r="D49" i="9"/>
  <c r="D51" i="12"/>
  <c r="D48" i="11"/>
  <c r="D48" i="4"/>
  <c r="D48" i="7"/>
  <c r="G48" i="7" s="1"/>
  <c r="D56" i="9"/>
  <c r="D55" i="8"/>
  <c r="G55" i="8" s="1"/>
  <c r="D55" i="7"/>
  <c r="G45" i="10"/>
  <c r="G53" i="7"/>
  <c r="I55" i="7"/>
  <c r="I55" i="8"/>
  <c r="I56" i="9"/>
  <c r="L56" i="9" s="1"/>
  <c r="AF48" i="6"/>
  <c r="J50" i="5"/>
  <c r="G44" i="8"/>
  <c r="L50" i="8" l="1"/>
  <c r="G49" i="10"/>
  <c r="G50" i="13"/>
  <c r="G47" i="4"/>
  <c r="G46" i="6"/>
  <c r="G47" i="8"/>
  <c r="G47" i="2"/>
  <c r="G48" i="10"/>
  <c r="G48" i="9"/>
  <c r="G47" i="11"/>
  <c r="AA51" i="1"/>
  <c r="AC51" i="1" s="1"/>
  <c r="G50" i="5"/>
  <c r="G49" i="9"/>
  <c r="E50" i="6"/>
  <c r="G48" i="4"/>
  <c r="L48" i="6"/>
  <c r="L48" i="4"/>
  <c r="L51" i="8"/>
  <c r="L55" i="8"/>
  <c r="L51" i="7"/>
  <c r="L52" i="9"/>
  <c r="L54" i="13"/>
  <c r="G50" i="9"/>
  <c r="G52" i="5"/>
  <c r="E55" i="5"/>
  <c r="L54" i="12"/>
  <c r="L52" i="10"/>
  <c r="AB46" i="11"/>
  <c r="AF47" i="10" s="1"/>
  <c r="AC47" i="10" s="1"/>
  <c r="AF47" i="9" s="1"/>
  <c r="AC47" i="9" s="1"/>
  <c r="AF46" i="8" s="1"/>
  <c r="AC46" i="8" s="1"/>
  <c r="AD46" i="7" s="1"/>
  <c r="AC46" i="7" s="1"/>
  <c r="AB45" i="11"/>
  <c r="AF46" i="10" s="1"/>
  <c r="AC46" i="10" s="1"/>
  <c r="AF46" i="9" s="1"/>
  <c r="AC46" i="9" s="1"/>
  <c r="AF45" i="8" s="1"/>
  <c r="AC45" i="8" s="1"/>
  <c r="AD45" i="7" s="1"/>
  <c r="AC45" i="7" s="1"/>
  <c r="L55" i="7"/>
  <c r="L10" i="12"/>
  <c r="G49" i="11"/>
  <c r="G48" i="6"/>
  <c r="AF48" i="4"/>
  <c r="AB49" i="4" s="1"/>
  <c r="G47" i="10"/>
  <c r="G52" i="12"/>
  <c r="E49" i="6"/>
  <c r="G50" i="10"/>
  <c r="G49" i="8"/>
  <c r="L54" i="10"/>
  <c r="G55" i="7"/>
  <c r="L53" i="8"/>
  <c r="G56" i="9"/>
  <c r="E57" i="12"/>
  <c r="L53" i="11"/>
  <c r="G53" i="5"/>
  <c r="G54" i="13"/>
  <c r="G46" i="2"/>
  <c r="E56" i="12"/>
  <c r="Z50" i="2"/>
  <c r="AA50" i="1"/>
  <c r="AA45" i="2" s="1"/>
  <c r="G51" i="1"/>
  <c r="G46" i="4"/>
  <c r="AI46" i="17"/>
  <c r="G46" i="8"/>
  <c r="E54" i="5"/>
  <c r="G46" i="11"/>
  <c r="G49" i="13"/>
  <c r="E55" i="13"/>
  <c r="G45" i="6"/>
  <c r="AA50" i="4"/>
  <c r="I46" i="6"/>
  <c r="L46" i="6" s="1"/>
  <c r="G11" i="2"/>
  <c r="I51" i="9"/>
  <c r="L51" i="9" s="1"/>
  <c r="L53" i="5"/>
  <c r="L52" i="5"/>
  <c r="I50" i="10"/>
  <c r="L50" i="10" s="1"/>
  <c r="I49" i="11"/>
  <c r="L49" i="11" s="1"/>
  <c r="I50" i="9"/>
  <c r="L50" i="9" s="1"/>
  <c r="I49" i="8"/>
  <c r="L49" i="8" s="1"/>
  <c r="I52" i="12"/>
  <c r="L52" i="12" s="1"/>
  <c r="I49" i="7"/>
  <c r="L49" i="7" s="1"/>
  <c r="I52" i="13"/>
  <c r="L52" i="13" s="1"/>
  <c r="I51" i="5"/>
  <c r="L47" i="6"/>
  <c r="Z54" i="1"/>
  <c r="L51" i="1"/>
  <c r="L46" i="2"/>
  <c r="I45" i="6"/>
  <c r="L46" i="4"/>
  <c r="I51" i="10"/>
  <c r="L51" i="10" s="1"/>
  <c r="I50" i="11"/>
  <c r="L50" i="11" s="1"/>
  <c r="I53" i="13"/>
  <c r="L53" i="13" s="1"/>
  <c r="I53" i="12"/>
  <c r="L53" i="12" s="1"/>
  <c r="I50" i="7"/>
  <c r="L50" i="7" s="1"/>
  <c r="E56" i="13"/>
  <c r="AA46" i="2"/>
  <c r="AC46" i="2" s="1"/>
  <c r="G51" i="7"/>
  <c r="G54" i="8"/>
  <c r="G54" i="7"/>
  <c r="G55" i="10"/>
  <c r="G55" i="9"/>
  <c r="D55" i="13"/>
  <c r="G52" i="9"/>
  <c r="G51" i="11"/>
  <c r="G51" i="8"/>
  <c r="E55" i="11"/>
  <c r="E54" i="11"/>
  <c r="D54" i="5"/>
  <c r="D54" i="11"/>
  <c r="G51" i="12"/>
  <c r="D57" i="12"/>
  <c r="D56" i="12"/>
  <c r="G47" i="6"/>
  <c r="D50" i="6"/>
  <c r="D49" i="6"/>
  <c r="G51" i="13"/>
  <c r="D56" i="13"/>
  <c r="G51" i="5"/>
  <c r="D55" i="5"/>
  <c r="G48" i="11"/>
  <c r="D55" i="11"/>
  <c r="AF52" i="5"/>
  <c r="J50" i="13"/>
  <c r="AF52" i="13" s="1"/>
  <c r="J47" i="7"/>
  <c r="F68" i="7" s="1"/>
  <c r="J48" i="9"/>
  <c r="AF50" i="9" s="1"/>
  <c r="J48" i="10"/>
  <c r="AF50" i="10" s="1"/>
  <c r="J50" i="12"/>
  <c r="AF52" i="12" s="1"/>
  <c r="J47" i="8"/>
  <c r="AF49" i="8" s="1"/>
  <c r="J47" i="11"/>
  <c r="AF49" i="11" s="1"/>
  <c r="AA51" i="6"/>
  <c r="J49" i="5"/>
  <c r="J47" i="10" s="1"/>
  <c r="AA48" i="6"/>
  <c r="AD62" i="7" l="1"/>
  <c r="AA50" i="11"/>
  <c r="AC50" i="1"/>
  <c r="AA49" i="4"/>
  <c r="Z48" i="6"/>
  <c r="AA49" i="6"/>
  <c r="I50" i="5"/>
  <c r="L50" i="5" s="1"/>
  <c r="Z51" i="6"/>
  <c r="J65" i="7"/>
  <c r="I48" i="8"/>
  <c r="L48" i="8" s="1"/>
  <c r="L51" i="5"/>
  <c r="I51" i="12"/>
  <c r="L51" i="12" s="1"/>
  <c r="I49" i="9"/>
  <c r="L49" i="9" s="1"/>
  <c r="I49" i="10"/>
  <c r="L49" i="10" s="1"/>
  <c r="I48" i="11"/>
  <c r="L48" i="11" s="1"/>
  <c r="I51" i="13"/>
  <c r="L51" i="13" s="1"/>
  <c r="I48" i="7"/>
  <c r="L48" i="7" s="1"/>
  <c r="I49" i="5"/>
  <c r="L45" i="6"/>
  <c r="AF49" i="10"/>
  <c r="AA50" i="10" s="1"/>
  <c r="AB46" i="4"/>
  <c r="AD46" i="4" s="1"/>
  <c r="AB45" i="4"/>
  <c r="AC45" i="2"/>
  <c r="AA51" i="10"/>
  <c r="AA53" i="5"/>
  <c r="AA55" i="5"/>
  <c r="AA53" i="13"/>
  <c r="AA50" i="8"/>
  <c r="AA53" i="12"/>
  <c r="AA51" i="9"/>
  <c r="J49" i="12"/>
  <c r="AF51" i="12" s="1"/>
  <c r="AA52" i="12" s="1"/>
  <c r="AF51" i="5"/>
  <c r="AA52" i="5" s="1"/>
  <c r="J46" i="11"/>
  <c r="J49" i="13"/>
  <c r="AF51" i="13" s="1"/>
  <c r="J46" i="8"/>
  <c r="AF48" i="8" s="1"/>
  <c r="AA49" i="8" s="1"/>
  <c r="J46" i="7"/>
  <c r="F67" i="7" s="1"/>
  <c r="J47" i="9"/>
  <c r="AF49" i="9" s="1"/>
  <c r="AA50" i="9" s="1"/>
  <c r="AC62" i="7" l="1"/>
  <c r="I47" i="8"/>
  <c r="L47" i="8" s="1"/>
  <c r="I50" i="13"/>
  <c r="L50" i="13" s="1"/>
  <c r="I50" i="12"/>
  <c r="L50" i="12" s="1"/>
  <c r="I47" i="7"/>
  <c r="L47" i="7" s="1"/>
  <c r="Z55" i="5"/>
  <c r="AB55" i="5" s="1"/>
  <c r="I48" i="10"/>
  <c r="L48" i="10" s="1"/>
  <c r="I47" i="11"/>
  <c r="L47" i="11" s="1"/>
  <c r="Z53" i="5"/>
  <c r="I48" i="9"/>
  <c r="L48" i="9" s="1"/>
  <c r="J64" i="7"/>
  <c r="I47" i="9"/>
  <c r="L47" i="9" s="1"/>
  <c r="L49" i="5"/>
  <c r="I47" i="10"/>
  <c r="I46" i="8"/>
  <c r="L46" i="8" s="1"/>
  <c r="I46" i="7"/>
  <c r="L46" i="7" s="1"/>
  <c r="I49" i="12"/>
  <c r="L49" i="12" s="1"/>
  <c r="I46" i="11"/>
  <c r="L46" i="11" s="1"/>
  <c r="I49" i="13"/>
  <c r="L49" i="13" s="1"/>
  <c r="AF48" i="11"/>
  <c r="AA45" i="6"/>
  <c r="AA49" i="5" s="1"/>
  <c r="AD45" i="4"/>
  <c r="AA44" i="6"/>
  <c r="AA52" i="13"/>
  <c r="Z52" i="5"/>
  <c r="Z50" i="11" l="1"/>
  <c r="Z49" i="11"/>
  <c r="AA49" i="11"/>
  <c r="I65" i="7"/>
  <c r="L65" i="7" s="1"/>
  <c r="Z50" i="8"/>
  <c r="Z53" i="13"/>
  <c r="Z53" i="12"/>
  <c r="Z51" i="10"/>
  <c r="Z51" i="9"/>
  <c r="I64" i="7"/>
  <c r="L64" i="7" s="1"/>
  <c r="Z52" i="12"/>
  <c r="Z49" i="8"/>
  <c r="Z50" i="9"/>
  <c r="Z52" i="13"/>
  <c r="L47" i="10"/>
  <c r="Z50" i="10"/>
  <c r="AC45" i="6"/>
  <c r="AC49" i="5"/>
  <c r="AA49" i="13"/>
  <c r="AA48" i="5"/>
  <c r="AC44" i="6"/>
  <c r="AA49" i="12" l="1"/>
  <c r="AA46" i="11" s="1"/>
  <c r="AC46" i="11" s="1"/>
  <c r="AC49" i="13"/>
  <c r="AA48" i="13"/>
  <c r="AC48" i="5"/>
  <c r="AC49" i="12" l="1"/>
  <c r="AC48" i="13"/>
  <c r="AA48" i="12"/>
  <c r="AA45" i="11" s="1"/>
  <c r="AC45" i="11" s="1"/>
  <c r="AC48" i="12" l="1"/>
  <c r="AB47" i="10"/>
  <c r="AB46" i="10" l="1"/>
  <c r="AD47" i="10"/>
  <c r="AB47" i="9"/>
  <c r="AD46" i="10" l="1"/>
  <c r="AB46" i="9"/>
  <c r="AB46" i="8"/>
  <c r="AD47" i="9"/>
  <c r="AB46" i="7" l="1"/>
  <c r="AB62" i="7" s="1"/>
  <c r="AD46" i="8"/>
  <c r="AB45" i="8"/>
  <c r="AD46" i="9"/>
  <c r="AG46" i="7" l="1"/>
  <c r="AG47" i="7" s="1"/>
  <c r="AG48" i="7" s="1"/>
  <c r="AG49" i="7" s="1"/>
  <c r="AG50" i="7" s="1"/>
  <c r="AG51" i="7" s="1"/>
  <c r="AG52" i="7" s="1"/>
  <c r="AG53" i="7" s="1"/>
  <c r="AG54" i="7" s="1"/>
  <c r="AG55" i="7" s="1"/>
  <c r="AG56" i="7" s="1"/>
  <c r="AG57" i="7" s="1"/>
  <c r="AG58" i="7" s="1"/>
  <c r="AG59" i="7" s="1"/>
  <c r="AG60" i="7" s="1"/>
  <c r="AG61" i="7" s="1"/>
  <c r="AE62" i="7"/>
  <c r="AE46" i="7"/>
  <c r="AB45" i="7"/>
  <c r="AE45" i="7" s="1"/>
  <c r="AD4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Guy MAS</author>
  </authors>
  <commentList>
    <comment ref="I49" authorId="0" shapeId="0" xr:uid="{9445E2DA-5FD6-4C69-93A0-310E22CD7AA1}">
      <text>
        <r>
          <rPr>
            <b/>
            <sz val="9"/>
            <color indexed="81"/>
            <rFont val="Tahoma"/>
            <family val="2"/>
          </rPr>
          <t>Guy MAS:</t>
        </r>
        <r>
          <rPr>
            <sz val="9"/>
            <color indexed="81"/>
            <rFont val="Tahoma"/>
            <family val="2"/>
          </rPr>
          <t xml:space="preserve">
7,01 sur la piste avec les cadettes</t>
        </r>
      </text>
    </comment>
    <comment ref="I51" authorId="0" shapeId="0" xr:uid="{AC6D7D20-8A5F-420E-8869-89CE7C2D3771}">
      <text>
        <r>
          <rPr>
            <b/>
            <sz val="9"/>
            <color indexed="81"/>
            <rFont val="Tahoma"/>
            <family val="2"/>
          </rPr>
          <t>Guy MAS:</t>
        </r>
        <r>
          <rPr>
            <sz val="9"/>
            <color indexed="81"/>
            <rFont val="Tahoma"/>
            <family val="2"/>
          </rPr>
          <t xml:space="preserve">
6,71 avec les minimes garçons.
</t>
        </r>
      </text>
    </comment>
    <comment ref="H52" authorId="0" shapeId="0" xr:uid="{EAD34135-408D-406D-B61F-440AA9B8B833}">
      <text>
        <r>
          <rPr>
            <b/>
            <sz val="9"/>
            <color indexed="81"/>
            <rFont val="Tahoma"/>
            <family val="2"/>
          </rPr>
          <t>Guy MAS:</t>
        </r>
        <r>
          <rPr>
            <sz val="9"/>
            <color indexed="81"/>
            <rFont val="Tahoma"/>
            <family val="2"/>
          </rPr>
          <t xml:space="preserve">
7,93 (épreuves internationales)</t>
        </r>
      </text>
    </comment>
    <comment ref="H54" authorId="0" shapeId="0" xr:uid="{FD243A96-01BE-4632-BFA0-03289FC157F9}">
      <text>
        <r>
          <rPr>
            <b/>
            <sz val="9"/>
            <color indexed="81"/>
            <rFont val="Tahoma"/>
            <family val="2"/>
          </rPr>
          <t>Guy MAS:</t>
        </r>
        <r>
          <rPr>
            <sz val="9"/>
            <color indexed="81"/>
            <rFont val="Tahoma"/>
            <family val="2"/>
          </rPr>
          <t xml:space="preserve">
7,93 (épreuves internationales)</t>
        </r>
      </text>
    </comment>
  </commentList>
</comments>
</file>

<file path=xl/sharedStrings.xml><?xml version="1.0" encoding="utf-8"?>
<sst xmlns="http://schemas.openxmlformats.org/spreadsheetml/2006/main" count="1435" uniqueCount="298">
  <si>
    <t>km</t>
  </si>
  <si>
    <t>jour</t>
  </si>
  <si>
    <t>jeudi</t>
  </si>
  <si>
    <t>vendredi</t>
  </si>
  <si>
    <t>samedi</t>
  </si>
  <si>
    <t>dimanche</t>
  </si>
  <si>
    <t>lundi</t>
  </si>
  <si>
    <t>mardi</t>
  </si>
  <si>
    <t>mercredi</t>
  </si>
  <si>
    <t>date</t>
  </si>
  <si>
    <t>Total</t>
  </si>
  <si>
    <t>°C</t>
  </si>
  <si>
    <t>Moy</t>
  </si>
  <si>
    <t>Météo</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</si>
  <si>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</si>
  <si>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</si>
  <si>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</si>
  <si>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</si>
  <si>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</si>
  <si>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</si>
  <si>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</si>
  <si>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</si>
  <si>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</si>
  <si>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</si>
  <si>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</si>
  <si>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</si>
  <si>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</si>
  <si>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</si>
  <si>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</si>
  <si>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</si>
  <si>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</si>
  <si>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</si>
  <si>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</si>
  <si>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</si>
  <si>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</si>
  <si>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</si>
  <si>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</si>
  <si>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</si>
  <si>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</si>
  <si>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</si>
  <si>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</si>
  <si>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</si>
  <si>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</si>
  <si>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</si>
  <si>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</si>
  <si>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</si>
  <si>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</si>
  <si>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</si>
  <si>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</si>
  <si>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</si>
  <si>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</si>
  <si>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</si>
  <si>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</si>
  <si>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</si>
  <si>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</si>
  <si>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</si>
  <si>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</si>
  <si>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</si>
  <si>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</si>
  <si>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</si>
  <si>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</si>
  <si>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</si>
  <si>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</si>
  <si>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</si>
  <si>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</si>
  <si>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</si>
  <si>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</si>
  <si>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</si>
  <si>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</si>
  <si>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</si>
  <si>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</si>
  <si>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</si>
  <si>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</si>
  <si>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</si>
  <si>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</si>
  <si>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</si>
  <si>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</si>
  <si>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</si>
  <si>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</si>
  <si>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</si>
  <si>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</si>
  <si>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</si>
  <si>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</si>
  <si>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</si>
  <si>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</si>
  <si>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</si>
  <si>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</si>
  <si>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</si>
  <si>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</si>
  <si>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</si>
  <si>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</si>
  <si>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</si>
  <si>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</si>
  <si>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</si>
  <si>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</si>
  <si>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</si>
  <si>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</si>
  <si>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</si>
  <si>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</si>
  <si>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</si>
  <si>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</si>
  <si>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</si>
  <si>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</si>
  <si>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</si>
  <si>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</si>
  <si>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</si>
  <si>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</si>
  <si>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</si>
  <si>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</si>
  <si>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</si>
  <si>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</si>
  <si>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</si>
  <si>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</si>
  <si>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</si>
  <si>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</si>
  <si>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</si>
  <si>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</si>
  <si>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</si>
  <si>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</si>
  <si>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</si>
  <si>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</si>
  <si>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</si>
  <si>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</si>
  <si>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</si>
  <si>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</si>
  <si>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</si>
  <si>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</si>
  <si>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</si>
  <si>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</si>
  <si>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</si>
  <si>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</si>
  <si>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Les moyennes de la fréquence cardiaque moyenne (FC moy) et maximale (FC max) de la semaine et du mois sont calculées alors automatiquement. </t>
  </si>
  <si>
    <t>d =</t>
  </si>
  <si>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</si>
  <si>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</si>
  <si>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</si>
  <si>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</si>
  <si>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</si>
  <si>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</si>
  <si>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t>Jour</t>
  </si>
  <si>
    <t>Développements maximum autorisés</t>
  </si>
  <si>
    <t>Catégories</t>
  </si>
  <si>
    <t>Route</t>
  </si>
  <si>
    <t>Piste</t>
  </si>
  <si>
    <t>Libre</t>
  </si>
  <si>
    <t xml:space="preserve">Chaine du vélo 1: 0 km </t>
  </si>
  <si>
    <t>chaine du vélo 2: 0 km</t>
  </si>
  <si>
    <t>Juniors hommes avec les seniors</t>
  </si>
  <si>
    <t>Juniors dames avec les seniors</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</si>
  <si>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</si>
  <si>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</si>
  <si>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</si>
  <si>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</si>
  <si>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</si>
  <si>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</si>
  <si>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</si>
  <si>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</si>
  <si>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</si>
  <si>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</si>
  <si>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</si>
  <si>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</si>
  <si>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</si>
  <si>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</si>
  <si>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</si>
  <si>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</si>
  <si>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</si>
  <si>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</si>
  <si>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</si>
  <si>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</si>
  <si>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</si>
  <si>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</si>
  <si>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</si>
  <si>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</si>
  <si>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</si>
  <si>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</si>
  <si>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</si>
  <si>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</si>
  <si>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</si>
  <si>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général</t>
  </si>
  <si>
    <t>Semaine 14</t>
  </si>
  <si>
    <t>Semaine 40</t>
  </si>
  <si>
    <t>Total année 2016</t>
  </si>
  <si>
    <t>Total année 2017</t>
  </si>
  <si>
    <t>Semaine 10</t>
  </si>
  <si>
    <t>Semaine 17</t>
  </si>
  <si>
    <t>Semaine 22</t>
  </si>
  <si>
    <t>Semaine 32</t>
  </si>
  <si>
    <t>Semaine 35</t>
  </si>
  <si>
    <t>Semaine 39</t>
  </si>
  <si>
    <t>Home-trainer</t>
  </si>
  <si>
    <t>Toutes les cellules contenant des formules sont protégées en écritures (sans mot de passe).</t>
  </si>
  <si>
    <t>Total année 2018</t>
  </si>
  <si>
    <t>Total année 2019</t>
  </si>
  <si>
    <t xml:space="preserve">Fête des travailleurs      </t>
  </si>
  <si>
    <t>Vous pouvez modifier la circonférence de la roue en mètres de la cellule C39 à votre convenance pour avoir un tableau pour VTT par exemple.</t>
  </si>
  <si>
    <t>Total année 2020</t>
  </si>
  <si>
    <r>
      <t xml:space="preserve">Semaine </t>
    </r>
    <r>
      <rPr>
        <b/>
        <sz val="10"/>
        <rFont val="Symbol"/>
        <family val="1"/>
        <charset val="2"/>
      </rPr>
      <t>-</t>
    </r>
    <r>
      <rPr>
        <b/>
        <sz val="10"/>
        <rFont val="Arial"/>
        <family val="2"/>
      </rPr>
      <t xml:space="preserve"> 4</t>
    </r>
  </si>
  <si>
    <t xml:space="preserve">Vous pouvez également indiquer le dénivelé (colonne M), le total de la semaine, le total du mois et le total annuel sont calculés alors automatiquement. </t>
  </si>
  <si>
    <t>Vous pouvez également indiquer la cadence (Cad) de pédalage (colonne N : à vous de choisir: cadence moyenne, minimum ou maximum)</t>
  </si>
  <si>
    <t>Vous pouvez également indiquer la puissance (W) (colonne R : à vous de choisir: moyenne, minimum ou maximum de la sortie)</t>
  </si>
  <si>
    <t>Vous pouvez également indiquer la fréquence cardiaque (moyenne : colonne T et maximale : colonne: V))</t>
  </si>
  <si>
    <t>Vous pouvez également indiquer la température (°C) (colonne P :  à vous de choisir: moyenne, minimum ou maximum de la sortie)</t>
  </si>
  <si>
    <t xml:space="preserve">Jour de l'an   </t>
  </si>
  <si>
    <t xml:space="preserve">Fête des travailleurs   </t>
  </si>
  <si>
    <t xml:space="preserve">Fin des vacances d'été        </t>
  </si>
  <si>
    <t>Prélicenciés (5 et 6 ans donc nés en 2016 ou 2015)</t>
  </si>
  <si>
    <t>Poussins (7 et 8 ans donc nés en 2014 ou 2013)</t>
  </si>
  <si>
    <t>Pupilles (9 et 10 ans donc nés en 2012 et 2011)</t>
  </si>
  <si>
    <t>Benjamins (11 et 12 ans donc nés en 2010 et 2009)</t>
  </si>
  <si>
    <t>Minimes garçons (13 et 14 ans donc nés en 2008 et 2007)</t>
  </si>
  <si>
    <t>Minimes filles (13 et 14 ans donc nés en 2008 et 2007)</t>
  </si>
  <si>
    <t>Cadets (15 et 16 ans donc nés en 2006 et 2005)</t>
  </si>
  <si>
    <t>Cadettes (15 et 16 ans donc nés en 2006 et 2005)</t>
  </si>
  <si>
    <t>Juniors hommes (17 et 18 ans donc nés en 2004 et 2003)</t>
  </si>
  <si>
    <t>Juniors dames  (17 et 18 ans donc nés en 2004 et 2003)</t>
  </si>
  <si>
    <t>Remarques</t>
  </si>
  <si>
    <t>Total année 2021</t>
  </si>
  <si>
    <t>sdfs</t>
  </si>
  <si>
    <t xml:space="preserve">Vous pouvez également indiquer en colonne H, I et J, les km et le temps passé sur votre Home trainer (ou footing ou piscine ou ….) et indiquer le détail des exercices dans la partie "Remarques",  le total du mois et le total annuel sont calculés alors automatiquement. </t>
  </si>
  <si>
    <t>ZONES</t>
  </si>
  <si>
    <t>Intensité</t>
  </si>
  <si>
    <t>Perceptions / sensations de l'exercice</t>
  </si>
  <si>
    <t>Fréquence cardiaque</t>
  </si>
  <si>
    <t>Puissance de travail</t>
  </si>
  <si>
    <t>Temps limite</t>
  </si>
  <si>
    <t>Pourquoi faire ?</t>
  </si>
  <si>
    <t>Mots clès</t>
  </si>
  <si>
    <t>Situations sportives</t>
  </si>
  <si>
    <t>Exemples d'exercices</t>
  </si>
  <si>
    <t xml:space="preserve">Fin des vacances d'été       </t>
  </si>
  <si>
    <t xml:space="preserve">Fête des travailleurs     </t>
  </si>
  <si>
    <t>Batterie des dérailleurs:  chargée le 1er janvier 2022</t>
  </si>
  <si>
    <t>Calles des chaussures: changées le 1er janvier 2022</t>
  </si>
  <si>
    <t>Total année 2022</t>
  </si>
  <si>
    <t>Mois de décembre 2022</t>
  </si>
  <si>
    <t>Total année 2008</t>
  </si>
  <si>
    <t>Semaine -1</t>
  </si>
  <si>
    <t>Grand plateau</t>
  </si>
  <si>
    <t>Petit plateau</t>
  </si>
  <si>
    <t>11 vitesses</t>
  </si>
  <si>
    <t>12 vitesses</t>
  </si>
  <si>
    <t>Écarts en mètres</t>
  </si>
  <si>
    <t>Roue libre</t>
  </si>
  <si>
    <r>
      <t xml:space="preserve">Tableau des développements en mètres (horizontal en </t>
    </r>
    <r>
      <rPr>
        <b/>
        <sz val="18"/>
        <color indexed="10"/>
        <rFont val="Times New Roman"/>
        <family val="1"/>
      </rPr>
      <t xml:space="preserve">rouge </t>
    </r>
    <r>
      <rPr>
        <b/>
        <sz val="18"/>
        <rFont val="Times New Roman"/>
        <family val="1"/>
      </rPr>
      <t>: le nombre de dents de la roue libre et vertical en</t>
    </r>
    <r>
      <rPr>
        <b/>
        <sz val="18"/>
        <color rgb="FF0000FF"/>
        <rFont val="Times New Roman"/>
        <family val="1"/>
      </rPr>
      <t xml:space="preserve"> </t>
    </r>
    <r>
      <rPr>
        <b/>
        <sz val="18"/>
        <color rgb="FF008000"/>
        <rFont val="Times New Roman"/>
        <family val="1"/>
      </rPr>
      <t xml:space="preserve">vert </t>
    </r>
    <r>
      <rPr>
        <b/>
        <sz val="18"/>
        <rFont val="Times New Roman"/>
        <family val="1"/>
      </rPr>
      <t>: le nombre de dents du plateau)</t>
    </r>
  </si>
  <si>
    <r>
      <rPr>
        <b/>
        <sz val="16"/>
        <color rgb="FFFF0000"/>
        <rFont val="Times New Roman"/>
        <family val="1"/>
      </rPr>
      <t>Les nombres écrits en</t>
    </r>
    <r>
      <rPr>
        <b/>
        <sz val="16"/>
        <color rgb="FF0000FF"/>
        <rFont val="Times New Roman"/>
        <family val="1"/>
      </rPr>
      <t xml:space="preserve"> bleu</t>
    </r>
    <r>
      <rPr>
        <b/>
        <sz val="16"/>
        <rFont val="Times New Roman"/>
        <family val="1"/>
      </rPr>
      <t xml:space="preserve"> </t>
    </r>
    <r>
      <rPr>
        <b/>
        <sz val="16"/>
        <color rgb="FFFF0000"/>
        <rFont val="Times New Roman"/>
        <family val="1"/>
      </rPr>
      <t>sont modifiables, les autres sont protégés en écriture.</t>
    </r>
  </si>
  <si>
    <t xml:space="preserve">Jour de l'an     </t>
  </si>
  <si>
    <t xml:space="preserve">Fête des travailleurs        </t>
  </si>
  <si>
    <t xml:space="preserve">Rentrée des élèves, fin des vacances scolaires d'été                               </t>
  </si>
  <si>
    <t xml:space="preserve">Toussaint          </t>
  </si>
  <si>
    <t>Développements</t>
  </si>
  <si>
    <t>Ce carnet est sur 13 mois (1er décembre 2022 au 31 décembre 2023) .</t>
  </si>
  <si>
    <t>Bonne année 2023 à tous!</t>
  </si>
  <si>
    <t>J'ai numéroté toutes les semaines (n°- 4 à 0 pour décembre 2022)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</si>
  <si>
    <t>Total décembre 22</t>
  </si>
  <si>
    <t>Mois de janvier 2023</t>
  </si>
  <si>
    <t>Décembre 2022</t>
  </si>
  <si>
    <t>Total année 2023</t>
  </si>
  <si>
    <t>Mois de février 2023</t>
  </si>
  <si>
    <t>Mois de mars 2023</t>
  </si>
  <si>
    <t>Mois d'avril 2023</t>
  </si>
  <si>
    <t>Mois de mai 2023</t>
  </si>
  <si>
    <t>Mois de juin 2023</t>
  </si>
  <si>
    <t>Mois de juillet 2023</t>
  </si>
  <si>
    <t>Mois d'août 2023</t>
  </si>
  <si>
    <t>Mois de septembre 2023</t>
  </si>
  <si>
    <t>Mois d'octobre 2023</t>
  </si>
  <si>
    <t>Mois de novembre 2023</t>
  </si>
  <si>
    <t>Mois de décembre 2023</t>
  </si>
  <si>
    <t>sdfsdf</t>
  </si>
  <si>
    <t>Semaine 52</t>
  </si>
  <si>
    <t xml:space="preserve">Début des vacances de Noël      </t>
  </si>
  <si>
    <t xml:space="preserve">Jour de Noël       </t>
  </si>
  <si>
    <t xml:space="preserve">La Saint-Sylvestre      </t>
  </si>
  <si>
    <t xml:space="preserve">Fin des vacances scolaire de Noël                       </t>
  </si>
  <si>
    <t xml:space="preserve">Début des vacances scolaires d'hiver       </t>
  </si>
  <si>
    <t xml:space="preserve">Fin des vacances scolaires d'hiver        </t>
  </si>
  <si>
    <t xml:space="preserve">Nuit de samedi à dimanche : changement d'heure: + 1h        </t>
  </si>
  <si>
    <t xml:space="preserve">Début des vacances scolaires de printemps          </t>
  </si>
  <si>
    <t xml:space="preserve">Lundi de Pâques      </t>
  </si>
  <si>
    <t xml:space="preserve">Fin des vacances scolaires de printemps        </t>
  </si>
  <si>
    <t xml:space="preserve">Fête des travailleurs          </t>
  </si>
  <si>
    <t xml:space="preserve">Victoire 1945 (armistice)          </t>
  </si>
  <si>
    <t xml:space="preserve">Jeudi de l'Ascension        </t>
  </si>
  <si>
    <t xml:space="preserve">Lundi de Pentecôte           </t>
  </si>
  <si>
    <r>
      <rPr>
        <b/>
        <sz val="8"/>
        <color indexed="10"/>
        <rFont val="Calibri"/>
        <family val="2"/>
      </rPr>
      <t>Fête des Mères</t>
    </r>
    <r>
      <rPr>
        <b/>
        <sz val="8"/>
        <rFont val="Calibri"/>
        <family val="2"/>
      </rPr>
      <t xml:space="preserve">         </t>
    </r>
  </si>
  <si>
    <t xml:space="preserve">Fête des Pères            </t>
  </si>
  <si>
    <t xml:space="preserve">Début des vacances d'été        </t>
  </si>
  <si>
    <t xml:space="preserve">Fête Nationale         </t>
  </si>
  <si>
    <t xml:space="preserve">Assomption           </t>
  </si>
  <si>
    <t xml:space="preserve">Début des vacances scolaires d'Automne : Toussaint               </t>
  </si>
  <si>
    <t xml:space="preserve">Nuit de samedi à dimanche : changement d'heure : - 1h         </t>
  </si>
  <si>
    <t xml:space="preserve">Fin des vacances scolaires d'Automne : Toussaint               </t>
  </si>
  <si>
    <t xml:space="preserve">Armistice 1918.            </t>
  </si>
  <si>
    <t xml:space="preserve">Début des vacances de Noël                            </t>
  </si>
  <si>
    <t xml:space="preserve">Jour de Noël              </t>
  </si>
  <si>
    <t xml:space="preserve">La Saint-Sylvestre             </t>
  </si>
  <si>
    <t xml:space="preserve">Home-trainer </t>
  </si>
  <si>
    <t>LES ZONES D’ INTENSITÉ EN CYCLISME (d’après échelle d’ESIE, Grappe et al. 1999)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</si>
</sst>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63" x14ac:knownFonts="1">
    <font>
      <sz val="10"/>
      <name val="Arial"/>
    </font>
    <font>
      <sz val="10"/>
      <name val="Arial"/>
      <family val="2"/>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sz val="12"/>
      <name val="Times New Roman"/>
      <family val="1"/>
    </font>
    <font>
      <b/>
      <sz val="18"/>
      <name val="Times New Roman"/>
      <family val="1"/>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0"/>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sz val="10"/>
      <name val="Arial"/>
      <family val="2"/>
    </font>
    <font>
      <b/>
      <sz val="10"/>
      <color indexed="10"/>
      <name val="Arial"/>
      <family val="2"/>
    </font>
    <font>
      <b/>
      <sz val="10"/>
      <color rgb="FF0000FF"/>
      <name val="Arial"/>
      <family val="2"/>
    </font>
    <font>
      <sz val="10"/>
      <name val="Arial"/>
      <family val="2"/>
    </font>
    <font>
      <b/>
      <sz val="12"/>
      <name val="Arial"/>
      <family val="2"/>
    </font>
    <font>
      <b/>
      <sz val="14"/>
      <name val="Arial"/>
      <family val="2"/>
    </font>
    <font>
      <b/>
      <sz val="10"/>
      <name val="Arial"/>
      <family val="2"/>
    </font>
    <font>
      <sz val="12"/>
      <name val="Arial"/>
      <family val="2"/>
    </font>
    <font>
      <b/>
      <u/>
      <sz val="14"/>
      <name val="Arial"/>
      <family val="2"/>
    </font>
    <font>
      <b/>
      <sz val="18"/>
      <color rgb="FF0000FF"/>
      <name val="Times New Roman"/>
      <family val="1"/>
    </font>
    <font>
      <sz val="8"/>
      <name val="Arial"/>
      <family val="2"/>
    </font>
    <font>
      <b/>
      <sz val="20"/>
      <color rgb="FF0000FF"/>
      <name val="Times New Roman"/>
      <family val="1"/>
    </font>
    <font>
      <b/>
      <sz val="16"/>
      <color rgb="FF008000"/>
      <name val="Times New Roman"/>
      <family val="1"/>
    </font>
    <font>
      <b/>
      <sz val="18"/>
      <color rgb="FF008000"/>
      <name val="Times New Roman"/>
      <family val="1"/>
    </font>
    <font>
      <b/>
      <sz val="9"/>
      <color indexed="81"/>
      <name val="Tahoma"/>
      <family val="2"/>
    </font>
    <font>
      <sz val="9"/>
      <color indexed="81"/>
      <name val="Tahoma"/>
      <family val="2"/>
    </font>
  </fonts>
  <fills count="29">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00B0F0"/>
        <bgColor indexed="64"/>
      </patternFill>
    </fill>
    <fill>
      <patternFill patternType="solid">
        <fgColor theme="9" tint="0.79998168889431442"/>
        <bgColor indexed="60"/>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style="thick">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ck">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style="thick">
        <color indexed="8"/>
      </left>
      <right style="thin">
        <color indexed="8"/>
      </right>
      <top style="thin">
        <color indexed="8"/>
      </top>
      <bottom style="thick">
        <color indexed="8"/>
      </bottom>
      <diagonal/>
    </border>
    <border>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561">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horizontal="center" vertical="center"/>
    </xf>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1" fontId="2" fillId="2" borderId="1" xfId="0" applyNumberFormat="1"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1" xfId="0" applyFont="1" applyBorder="1" applyAlignment="1">
      <alignment horizontal="center" vertical="center"/>
    </xf>
    <xf numFmtId="0" fontId="6" fillId="0" borderId="0" xfId="0" applyFont="1"/>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0" fontId="2" fillId="5" borderId="4" xfId="0" applyFont="1" applyFill="1" applyBorder="1" applyAlignment="1">
      <alignment horizontal="center" vertical="center"/>
    </xf>
    <xf numFmtId="0" fontId="7" fillId="5" borderId="1" xfId="0" applyFont="1" applyFill="1" applyBorder="1" applyAlignment="1">
      <alignment horizontal="center" vertical="center"/>
    </xf>
    <xf numFmtId="0" fontId="2" fillId="6" borderId="1" xfId="0"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0" fontId="5" fillId="7" borderId="1" xfId="0" applyFont="1" applyFill="1" applyBorder="1" applyAlignment="1">
      <alignment horizontal="center" vertical="center"/>
    </xf>
    <xf numFmtId="0" fontId="5" fillId="0" borderId="0" xfId="0" applyFont="1"/>
    <xf numFmtId="0" fontId="9" fillId="0" borderId="0" xfId="0" applyFont="1"/>
    <xf numFmtId="0" fontId="0" fillId="0" borderId="0" xfId="0" applyAlignment="1">
      <alignment horizontal="center" vertical="center"/>
    </xf>
    <xf numFmtId="0" fontId="7"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0" xfId="0" applyFont="1"/>
    <xf numFmtId="0" fontId="2" fillId="14" borderId="1" xfId="0" applyFont="1" applyFill="1" applyBorder="1" applyAlignment="1">
      <alignment horizontal="center" vertical="center"/>
    </xf>
    <xf numFmtId="0" fontId="30" fillId="0" borderId="0" xfId="0" applyFont="1"/>
    <xf numFmtId="0" fontId="0" fillId="15" borderId="0" xfId="0" applyFill="1"/>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4" borderId="1" xfId="0" applyFont="1" applyFill="1" applyBorder="1" applyAlignment="1">
      <alignment horizontal="center" vertical="center"/>
    </xf>
    <xf numFmtId="0" fontId="32" fillId="0" borderId="0" xfId="0" applyFont="1"/>
    <xf numFmtId="0" fontId="2" fillId="0" borderId="5" xfId="0" applyFont="1" applyBorder="1" applyAlignment="1">
      <alignment horizontal="center" vertical="center"/>
    </xf>
    <xf numFmtId="0" fontId="2" fillId="15" borderId="7" xfId="0" applyFont="1" applyFill="1" applyBorder="1" applyAlignment="1">
      <alignment horizontal="center" vertical="center"/>
    </xf>
    <xf numFmtId="0" fontId="2" fillId="15" borderId="1" xfId="0" applyFont="1" applyFill="1" applyBorder="1" applyAlignment="1">
      <alignment horizontal="center" vertical="center"/>
    </xf>
    <xf numFmtId="0" fontId="7" fillId="14" borderId="1" xfId="0" applyFont="1" applyFill="1" applyBorder="1" applyAlignment="1">
      <alignment horizontal="center" vertical="center"/>
    </xf>
    <xf numFmtId="0" fontId="3" fillId="15" borderId="0" xfId="0" applyFont="1" applyFill="1"/>
    <xf numFmtId="0" fontId="2" fillId="9" borderId="1" xfId="0" applyFont="1" applyFill="1" applyBorder="1" applyAlignment="1">
      <alignment horizontal="center" vertical="center"/>
    </xf>
    <xf numFmtId="1" fontId="0" fillId="0" borderId="0" xfId="0" applyNumberFormat="1" applyAlignment="1">
      <alignment horizontal="center" vertical="center"/>
    </xf>
    <xf numFmtId="1" fontId="0" fillId="0" borderId="0" xfId="0" applyNumberFormat="1" applyAlignment="1">
      <alignment vertical="center"/>
    </xf>
    <xf numFmtId="0" fontId="2" fillId="15" borderId="4" xfId="0" applyFont="1" applyFill="1" applyBorder="1" applyAlignment="1">
      <alignment horizontal="center" vertical="center"/>
    </xf>
    <xf numFmtId="0" fontId="2" fillId="15" borderId="0" xfId="0" applyFont="1" applyFill="1"/>
    <xf numFmtId="0" fontId="2" fillId="16" borderId="1" xfId="0" applyFont="1" applyFill="1" applyBorder="1" applyAlignment="1">
      <alignment horizontal="center" vertical="center"/>
    </xf>
    <xf numFmtId="0" fontId="7" fillId="16" borderId="1" xfId="0" applyFont="1" applyFill="1" applyBorder="1" applyAlignment="1" applyProtection="1">
      <alignment horizontal="center" vertical="center"/>
      <protection locked="0"/>
    </xf>
    <xf numFmtId="0" fontId="7" fillId="16" borderId="1" xfId="0" applyFont="1" applyFill="1" applyBorder="1" applyAlignment="1">
      <alignment horizontal="center" vertical="center"/>
    </xf>
    <xf numFmtId="0" fontId="12" fillId="0" borderId="0" xfId="0" applyFont="1" applyAlignment="1">
      <alignment horizontal="center" vertical="center"/>
    </xf>
    <xf numFmtId="0" fontId="0" fillId="0" borderId="8" xfId="0" applyBorder="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3" fillId="0" borderId="0" xfId="0" applyFont="1" applyAlignment="1">
      <alignment horizontal="center" vertical="center"/>
    </xf>
    <xf numFmtId="1" fontId="29"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 fillId="17"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8" borderId="1" xfId="0" applyFont="1" applyFill="1" applyBorder="1" applyAlignment="1">
      <alignment horizontal="center" vertical="center"/>
    </xf>
    <xf numFmtId="0" fontId="31" fillId="18" borderId="1" xfId="0" applyFont="1" applyFill="1" applyBorder="1" applyAlignment="1" applyProtection="1">
      <alignment horizontal="center" vertical="center"/>
      <protection locked="0"/>
    </xf>
    <xf numFmtId="0" fontId="29" fillId="15" borderId="1" xfId="0" applyFont="1" applyFill="1" applyBorder="1" applyAlignment="1">
      <alignment horizontal="center" vertical="center"/>
    </xf>
    <xf numFmtId="0" fontId="29" fillId="15" borderId="7" xfId="0" applyFont="1" applyFill="1" applyBorder="1" applyAlignment="1">
      <alignment horizontal="center" vertical="center"/>
    </xf>
    <xf numFmtId="0" fontId="31" fillId="0" borderId="5"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29"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29" fillId="4" borderId="1" xfId="0" applyFont="1" applyFill="1" applyBorder="1" applyAlignment="1">
      <alignment horizontal="center" vertical="center"/>
    </xf>
    <xf numFmtId="0" fontId="29" fillId="14" borderId="1" xfId="0" applyFont="1" applyFill="1" applyBorder="1" applyAlignment="1">
      <alignment horizontal="center" vertical="center"/>
    </xf>
    <xf numFmtId="0" fontId="29" fillId="3" borderId="1" xfId="0" applyFont="1" applyFill="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9" fillId="16" borderId="1" xfId="0" applyFont="1" applyFill="1" applyBorder="1" applyAlignment="1">
      <alignment horizontal="center" vertical="center"/>
    </xf>
    <xf numFmtId="0" fontId="30" fillId="0" borderId="0" xfId="0" applyFont="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6" fillId="0" borderId="0" xfId="0" applyFont="1" applyAlignment="1" applyProtection="1">
      <alignment horizontal="center" vertical="center"/>
      <protection locked="0"/>
    </xf>
    <xf numFmtId="0" fontId="37" fillId="0" borderId="0" xfId="0" applyFont="1"/>
    <xf numFmtId="0" fontId="8" fillId="0" borderId="0" xfId="0" applyFont="1" applyAlignment="1">
      <alignment horizontal="center" vertical="center"/>
    </xf>
    <xf numFmtId="0" fontId="34" fillId="0" borderId="0" xfId="0" applyFont="1" applyAlignment="1">
      <alignment horizontal="center" vertical="center"/>
    </xf>
    <xf numFmtId="0" fontId="36" fillId="0" borderId="0" xfId="0" applyFont="1" applyAlignment="1">
      <alignment horizontal="center" vertical="center"/>
    </xf>
    <xf numFmtId="0" fontId="6" fillId="0" borderId="0" xfId="0" applyFont="1" applyAlignment="1">
      <alignment horizontal="center" vertical="center"/>
    </xf>
    <xf numFmtId="0" fontId="33" fillId="0" borderId="1" xfId="0" applyFont="1" applyBorder="1" applyAlignment="1">
      <alignment horizontal="center" vertical="center"/>
    </xf>
    <xf numFmtId="0" fontId="38" fillId="4" borderId="1" xfId="0" applyFont="1" applyFill="1" applyBorder="1" applyAlignment="1">
      <alignment horizontal="center" vertical="center"/>
    </xf>
    <xf numFmtId="1" fontId="2" fillId="19" borderId="1" xfId="0" applyNumberFormat="1" applyFont="1" applyFill="1" applyBorder="1" applyAlignment="1">
      <alignment horizontal="center" vertical="center"/>
    </xf>
    <xf numFmtId="0" fontId="2" fillId="19" borderId="1" xfId="0" applyFont="1" applyFill="1" applyBorder="1" applyAlignment="1">
      <alignment horizontal="center" vertical="center"/>
    </xf>
    <xf numFmtId="0" fontId="39" fillId="0" borderId="0" xfId="0" applyFont="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2" fontId="17" fillId="0" borderId="1" xfId="0" applyNumberFormat="1" applyFont="1" applyBorder="1" applyAlignment="1">
      <alignment horizontal="center" vertical="center"/>
    </xf>
    <xf numFmtId="0" fontId="43" fillId="0" borderId="0" xfId="0" applyFont="1" applyAlignment="1">
      <alignment horizontal="right" vertical="center"/>
    </xf>
    <xf numFmtId="164" fontId="17" fillId="0" borderId="1" xfId="0" applyNumberFormat="1" applyFont="1" applyBorder="1" applyAlignment="1">
      <alignment horizontal="center" vertical="center"/>
    </xf>
    <xf numFmtId="0" fontId="2" fillId="21" borderId="1" xfId="0" applyFont="1" applyFill="1" applyBorder="1" applyAlignment="1">
      <alignment horizontal="center" vertical="center"/>
    </xf>
    <xf numFmtId="0" fontId="38" fillId="14" borderId="1" xfId="0" applyFont="1" applyFill="1" applyBorder="1" applyAlignment="1">
      <alignment horizontal="center" vertical="center"/>
    </xf>
    <xf numFmtId="0" fontId="31" fillId="15" borderId="2" xfId="0" applyFont="1" applyFill="1" applyBorder="1" applyAlignment="1" applyProtection="1">
      <alignment horizontal="center" vertical="center"/>
      <protection locked="0"/>
    </xf>
    <xf numFmtId="1" fontId="2" fillId="15" borderId="6" xfId="0" applyNumberFormat="1" applyFont="1" applyFill="1" applyBorder="1" applyAlignment="1">
      <alignment horizontal="center" vertical="center"/>
    </xf>
    <xf numFmtId="0" fontId="2" fillId="15" borderId="6" xfId="0" applyFont="1" applyFill="1" applyBorder="1" applyAlignment="1">
      <alignment horizontal="center" vertical="center"/>
    </xf>
    <xf numFmtId="1" fontId="2" fillId="0" borderId="0" xfId="0" applyNumberFormat="1" applyFont="1" applyAlignment="1">
      <alignment horizontal="center" vertical="center"/>
    </xf>
    <xf numFmtId="0" fontId="34"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6" fillId="0" borderId="2" xfId="0" applyFont="1" applyBorder="1"/>
    <xf numFmtId="0" fontId="6" fillId="0" borderId="3" xfId="0" applyFont="1" applyBorder="1"/>
    <xf numFmtId="0" fontId="29" fillId="0" borderId="3" xfId="0" applyFont="1" applyBorder="1" applyAlignment="1">
      <alignment horizontal="center" vertical="center"/>
    </xf>
    <xf numFmtId="0" fontId="6" fillId="0" borderId="3" xfId="0" applyFont="1" applyBorder="1" applyAlignment="1">
      <alignment horizontal="center" vertical="center"/>
    </xf>
    <xf numFmtId="0" fontId="34" fillId="0" borderId="3" xfId="0" applyFont="1" applyBorder="1" applyAlignment="1">
      <alignment horizontal="center" vertical="center"/>
    </xf>
    <xf numFmtId="0" fontId="2" fillId="0" borderId="0" xfId="0" applyFont="1" applyAlignment="1">
      <alignment horizontal="right"/>
    </xf>
    <xf numFmtId="0" fontId="0" fillId="19" borderId="0" xfId="0" applyFill="1" applyAlignment="1">
      <alignment horizontal="center" vertical="center"/>
    </xf>
    <xf numFmtId="0" fontId="4" fillId="0" borderId="0" xfId="0" applyFont="1" applyAlignment="1">
      <alignment horizontal="center"/>
    </xf>
    <xf numFmtId="0" fontId="7" fillId="0" borderId="4" xfId="0" applyFont="1" applyBorder="1" applyAlignment="1">
      <alignment horizontal="center" vertical="center"/>
    </xf>
    <xf numFmtId="0" fontId="7" fillId="0" borderId="0" xfId="0" applyFont="1" applyAlignment="1">
      <alignment horizontal="right" vertical="center"/>
    </xf>
    <xf numFmtId="1" fontId="0" fillId="19" borderId="0" xfId="0" applyNumberFormat="1" applyFill="1" applyAlignment="1">
      <alignment horizontal="center" vertical="center"/>
    </xf>
    <xf numFmtId="0" fontId="2" fillId="0" borderId="0" xfId="0" applyFont="1" applyAlignment="1">
      <alignment vertical="center"/>
    </xf>
    <xf numFmtId="1" fontId="2" fillId="19" borderId="4" xfId="0" applyNumberFormat="1" applyFont="1" applyFill="1" applyBorder="1" applyAlignment="1">
      <alignment horizontal="center" vertical="center"/>
    </xf>
    <xf numFmtId="0" fontId="2" fillId="0" borderId="0" xfId="0" applyFont="1" applyAlignment="1">
      <alignment horizontal="right" vertical="center"/>
    </xf>
    <xf numFmtId="1" fontId="0" fillId="0" borderId="0" xfId="0" applyNumberFormat="1"/>
    <xf numFmtId="1" fontId="2" fillId="22" borderId="0" xfId="0" applyNumberFormat="1" applyFont="1" applyFill="1" applyAlignment="1">
      <alignment horizontal="center" vertical="center"/>
    </xf>
    <xf numFmtId="0" fontId="2" fillId="22" borderId="1" xfId="0" applyFont="1" applyFill="1" applyBorder="1" applyAlignment="1">
      <alignment horizontal="center" vertical="center"/>
    </xf>
    <xf numFmtId="0" fontId="2" fillId="22" borderId="1" xfId="0" applyFont="1" applyFill="1" applyBorder="1" applyAlignment="1">
      <alignment horizontal="center"/>
    </xf>
    <xf numFmtId="1" fontId="2" fillId="22" borderId="1" xfId="0" applyNumberFormat="1" applyFont="1" applyFill="1" applyBorder="1" applyAlignment="1">
      <alignment horizontal="center" vertical="center"/>
    </xf>
    <xf numFmtId="1" fontId="2" fillId="22" borderId="4" xfId="0" applyNumberFormat="1" applyFont="1" applyFill="1" applyBorder="1" applyAlignment="1">
      <alignment horizontal="center" vertical="center"/>
    </xf>
    <xf numFmtId="0" fontId="2" fillId="22" borderId="1" xfId="0" applyFont="1" applyFill="1" applyBorder="1" applyAlignment="1">
      <alignment horizontal="left" vertical="center" indent="2"/>
    </xf>
    <xf numFmtId="1" fontId="0" fillId="22" borderId="0" xfId="0" applyNumberFormat="1" applyFill="1" applyAlignment="1">
      <alignment horizontal="center" vertical="center"/>
    </xf>
    <xf numFmtId="0" fontId="2" fillId="22" borderId="0" xfId="0" applyFont="1" applyFill="1" applyAlignment="1">
      <alignment horizontal="center" vertical="center"/>
    </xf>
    <xf numFmtId="0" fontId="2" fillId="0" borderId="1" xfId="0" applyFont="1" applyBorder="1" applyAlignment="1">
      <alignment horizontal="left" vertical="center"/>
    </xf>
    <xf numFmtId="0" fontId="2" fillId="15" borderId="5" xfId="0" applyFont="1" applyFill="1" applyBorder="1" applyAlignment="1">
      <alignment horizontal="center" vertical="center"/>
    </xf>
    <xf numFmtId="0" fontId="31" fillId="16" borderId="1" xfId="0" applyFont="1" applyFill="1" applyBorder="1" applyAlignment="1" applyProtection="1">
      <alignment horizontal="center" vertical="center"/>
      <protection locked="0"/>
    </xf>
    <xf numFmtId="0" fontId="31" fillId="14" borderId="1" xfId="0" applyFont="1" applyFill="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2" fontId="17" fillId="22" borderId="1" xfId="0" applyNumberFormat="1" applyFont="1" applyFill="1" applyBorder="1" applyAlignment="1">
      <alignment horizontal="center" vertical="center"/>
    </xf>
    <xf numFmtId="2" fontId="17" fillId="19" borderId="1" xfId="0" applyNumberFormat="1" applyFont="1" applyFill="1" applyBorder="1" applyAlignment="1">
      <alignment horizontal="center" vertical="center"/>
    </xf>
    <xf numFmtId="2" fontId="17" fillId="24" borderId="1" xfId="0" applyNumberFormat="1" applyFont="1" applyFill="1" applyBorder="1" applyAlignment="1">
      <alignment horizontal="center" vertical="center"/>
    </xf>
    <xf numFmtId="0" fontId="7" fillId="0" borderId="7" xfId="0" applyFont="1" applyBorder="1" applyAlignment="1">
      <alignment vertical="center"/>
    </xf>
    <xf numFmtId="0" fontId="7" fillId="0" borderId="12" xfId="0" applyFont="1" applyBorder="1" applyAlignment="1">
      <alignment vertical="center"/>
    </xf>
    <xf numFmtId="1" fontId="2" fillId="19" borderId="0" xfId="0" applyNumberFormat="1" applyFont="1" applyFill="1" applyAlignment="1">
      <alignment horizontal="center" vertical="center"/>
    </xf>
    <xf numFmtId="0" fontId="22" fillId="0" borderId="14" xfId="0" applyFont="1" applyBorder="1" applyAlignment="1">
      <alignment horizontal="center" vertical="center"/>
    </xf>
    <xf numFmtId="1" fontId="29" fillId="0" borderId="0" xfId="0" applyNumberFormat="1" applyFont="1" applyAlignment="1">
      <alignment horizontal="center" vertical="center"/>
    </xf>
    <xf numFmtId="0" fontId="44" fillId="0" borderId="0" xfId="0" applyFont="1" applyAlignment="1" applyProtection="1">
      <alignment horizontal="center" vertical="center"/>
      <protection locked="0"/>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45" fillId="0" borderId="1" xfId="0" applyFont="1" applyBorder="1" applyAlignment="1" applyProtection="1">
      <alignment horizontal="center" vertical="center"/>
      <protection locked="0"/>
    </xf>
    <xf numFmtId="0" fontId="44"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46" fillId="0" borderId="17" xfId="0" applyFont="1" applyBorder="1" applyAlignment="1" applyProtection="1">
      <alignment horizontal="center" vertical="center"/>
      <protection locked="0"/>
    </xf>
    <xf numFmtId="0" fontId="43" fillId="0" borderId="11" xfId="0" applyFont="1" applyBorder="1" applyAlignment="1">
      <alignment horizontal="center" vertical="center"/>
    </xf>
    <xf numFmtId="0" fontId="12" fillId="0" borderId="1" xfId="0" applyFont="1" applyBorder="1" applyAlignment="1">
      <alignment horizontal="center" vertical="center" wrapText="1"/>
    </xf>
    <xf numFmtId="0" fontId="46" fillId="0" borderId="6" xfId="0" applyFont="1" applyBorder="1" applyAlignment="1" applyProtection="1">
      <alignment horizontal="center" vertical="center"/>
      <protection locked="0"/>
    </xf>
    <xf numFmtId="0" fontId="43" fillId="0" borderId="11" xfId="0" applyFont="1" applyBorder="1" applyAlignment="1">
      <alignment horizontal="center" vertical="center" wrapText="1"/>
    </xf>
    <xf numFmtId="165" fontId="41" fillId="0" borderId="1" xfId="0" applyNumberFormat="1" applyFont="1" applyBorder="1" applyAlignment="1">
      <alignment horizontal="center" vertical="center"/>
    </xf>
    <xf numFmtId="0" fontId="46" fillId="0" borderId="1" xfId="0" applyFont="1" applyBorder="1" applyAlignment="1" applyProtection="1">
      <alignment horizontal="center" vertical="center"/>
      <protection locked="0"/>
    </xf>
    <xf numFmtId="0" fontId="43" fillId="0" borderId="4" xfId="0" applyFont="1" applyBorder="1" applyAlignment="1">
      <alignment horizontal="center" vertical="center"/>
    </xf>
    <xf numFmtId="0" fontId="12" fillId="0" borderId="1" xfId="0" applyFont="1" applyBorder="1" applyAlignment="1">
      <alignment horizontal="right" vertical="center"/>
    </xf>
    <xf numFmtId="0" fontId="11" fillId="25" borderId="8" xfId="0" applyFont="1" applyFill="1" applyBorder="1" applyAlignment="1" applyProtection="1">
      <alignment horizontal="center" vertical="center"/>
      <protection locked="0"/>
    </xf>
    <xf numFmtId="0" fontId="0" fillId="25" borderId="0" xfId="0" applyFill="1" applyProtection="1">
      <protection locked="0"/>
    </xf>
    <xf numFmtId="0" fontId="3" fillId="25" borderId="0" xfId="0" applyFont="1" applyFill="1" applyProtection="1">
      <protection locked="0"/>
    </xf>
    <xf numFmtId="0" fontId="3" fillId="25" borderId="0" xfId="0" applyFont="1" applyFill="1" applyAlignment="1" applyProtection="1">
      <alignment horizontal="left"/>
      <protection locked="0"/>
    </xf>
    <xf numFmtId="0" fontId="2" fillId="24" borderId="1" xfId="0" applyFont="1" applyFill="1" applyBorder="1" applyAlignment="1">
      <alignment horizontal="center" vertical="center"/>
    </xf>
    <xf numFmtId="1" fontId="2" fillId="16" borderId="1" xfId="0" applyNumberFormat="1" applyFont="1" applyFill="1" applyBorder="1" applyAlignment="1">
      <alignment horizontal="center" vertical="center"/>
    </xf>
    <xf numFmtId="0" fontId="29" fillId="24" borderId="1" xfId="0" applyFont="1" applyFill="1" applyBorder="1" applyAlignment="1" applyProtection="1">
      <alignment horizontal="center" vertical="center"/>
      <protection locked="0"/>
    </xf>
    <xf numFmtId="0" fontId="31" fillId="15" borderId="4" xfId="0" applyFont="1" applyFill="1" applyBorder="1" applyAlignment="1" applyProtection="1">
      <alignment horizontal="left" vertical="center"/>
      <protection locked="0"/>
    </xf>
    <xf numFmtId="0" fontId="29" fillId="15" borderId="4" xfId="0" applyFont="1" applyFill="1" applyBorder="1" applyAlignment="1">
      <alignment horizontal="center" vertical="center"/>
    </xf>
    <xf numFmtId="0" fontId="29" fillId="20" borderId="1" xfId="0" applyFont="1" applyFill="1" applyBorder="1" applyAlignment="1">
      <alignment horizontal="center" vertical="center"/>
    </xf>
    <xf numFmtId="0" fontId="29" fillId="9" borderId="1" xfId="0" applyFont="1" applyFill="1" applyBorder="1" applyAlignment="1">
      <alignment horizontal="center" vertical="center"/>
    </xf>
    <xf numFmtId="0" fontId="2" fillId="0" borderId="9" xfId="0" applyFont="1" applyBorder="1" applyAlignment="1">
      <alignment vertical="center"/>
    </xf>
    <xf numFmtId="0" fontId="31" fillId="4" borderId="4" xfId="0" applyFont="1" applyFill="1" applyBorder="1" applyAlignment="1" applyProtection="1">
      <alignment horizontal="center" vertical="center"/>
      <protection locked="0"/>
    </xf>
    <xf numFmtId="0" fontId="31" fillId="14" borderId="4" xfId="0" applyFont="1" applyFill="1" applyBorder="1" applyAlignment="1" applyProtection="1">
      <alignment horizontal="center" vertical="center"/>
      <protection locked="0"/>
    </xf>
    <xf numFmtId="0" fontId="29" fillId="0" borderId="6" xfId="0" applyFont="1" applyBorder="1" applyAlignment="1">
      <alignment horizontal="center" vertical="center"/>
    </xf>
    <xf numFmtId="0" fontId="31" fillId="0" borderId="4" xfId="0" applyFont="1" applyBorder="1" applyAlignment="1" applyProtection="1">
      <alignment horizontal="center" vertical="center"/>
      <protection locked="0"/>
    </xf>
    <xf numFmtId="0" fontId="2" fillId="9" borderId="6" xfId="0" applyFont="1" applyFill="1" applyBorder="1" applyAlignment="1">
      <alignment horizontal="center" vertical="center"/>
    </xf>
    <xf numFmtId="0" fontId="2" fillId="26" borderId="1" xfId="0" applyFont="1" applyFill="1" applyBorder="1" applyAlignment="1">
      <alignment horizontal="center" vertical="center" wrapText="1"/>
    </xf>
    <xf numFmtId="0" fontId="2" fillId="26" borderId="6" xfId="0" applyFont="1" applyFill="1" applyBorder="1" applyAlignment="1">
      <alignment horizontal="center" vertical="center" wrapText="1"/>
    </xf>
    <xf numFmtId="0" fontId="2" fillId="26" borderId="1"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0" fillId="0" borderId="1" xfId="0" applyBorder="1"/>
    <xf numFmtId="0" fontId="2" fillId="22" borderId="1" xfId="0" applyFont="1" applyFill="1" applyBorder="1" applyAlignment="1">
      <alignment vertical="center"/>
    </xf>
    <xf numFmtId="0" fontId="2" fillId="22" borderId="36" xfId="0" applyFont="1" applyFill="1" applyBorder="1" applyAlignment="1">
      <alignment horizontal="center" vertical="center"/>
    </xf>
    <xf numFmtId="0" fontId="2" fillId="9" borderId="6" xfId="0" applyFont="1" applyFill="1" applyBorder="1" applyAlignment="1" applyProtection="1">
      <alignment horizontal="center" vertical="center"/>
      <protection locked="0"/>
    </xf>
    <xf numFmtId="0" fontId="7" fillId="9" borderId="6" xfId="0" applyFont="1" applyFill="1" applyBorder="1" applyAlignment="1">
      <alignment horizontal="center" vertical="center"/>
    </xf>
    <xf numFmtId="0" fontId="2" fillId="26" borderId="1" xfId="0" applyFont="1" applyFill="1" applyBorder="1" applyAlignment="1">
      <alignment horizontal="center" vertical="center"/>
    </xf>
    <xf numFmtId="0" fontId="2" fillId="26" borderId="4" xfId="0" applyFont="1" applyFill="1" applyBorder="1" applyAlignment="1">
      <alignment horizontal="center" vertical="center"/>
    </xf>
    <xf numFmtId="1" fontId="2" fillId="26" borderId="1" xfId="0" applyNumberFormat="1" applyFont="1" applyFill="1" applyBorder="1" applyAlignment="1">
      <alignment horizontal="center" vertical="center"/>
    </xf>
    <xf numFmtId="1" fontId="2" fillId="26" borderId="4" xfId="0" applyNumberFormat="1" applyFont="1" applyFill="1" applyBorder="1" applyAlignment="1">
      <alignment horizontal="center" vertical="center"/>
    </xf>
    <xf numFmtId="0" fontId="7" fillId="14"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15" borderId="1" xfId="0" applyFont="1" applyFill="1" applyBorder="1" applyAlignment="1" applyProtection="1">
      <alignment horizontal="center" vertical="center"/>
      <protection locked="0"/>
    </xf>
    <xf numFmtId="0" fontId="2" fillId="19" borderId="0" xfId="0" applyFont="1" applyFill="1" applyAlignment="1">
      <alignment horizontal="center" vertical="center"/>
    </xf>
    <xf numFmtId="0" fontId="47" fillId="0" borderId="0" xfId="0" applyFont="1"/>
    <xf numFmtId="0" fontId="49" fillId="0" borderId="18" xfId="0" applyFont="1" applyBorder="1" applyAlignment="1">
      <alignment vertical="center" wrapText="1"/>
    </xf>
    <xf numFmtId="0" fontId="50" fillId="3" borderId="0" xfId="0" applyFont="1" applyFill="1"/>
    <xf numFmtId="0" fontId="53" fillId="8" borderId="0" xfId="0" applyFont="1" applyFill="1"/>
    <xf numFmtId="0" fontId="47" fillId="0" borderId="0" xfId="0" applyFont="1" applyAlignment="1">
      <alignment horizontal="left"/>
    </xf>
    <xf numFmtId="0" fontId="54" fillId="0" borderId="0" xfId="0" applyFont="1" applyAlignment="1">
      <alignment horizontal="left" vertical="center" wrapText="1"/>
    </xf>
    <xf numFmtId="0" fontId="54" fillId="0" borderId="0" xfId="0" applyFont="1" applyAlignment="1">
      <alignment vertical="center"/>
    </xf>
    <xf numFmtId="2" fontId="17" fillId="27" borderId="1" xfId="0" applyNumberFormat="1" applyFont="1" applyFill="1" applyBorder="1" applyAlignment="1">
      <alignment horizontal="center" vertical="center"/>
    </xf>
    <xf numFmtId="0" fontId="2" fillId="26" borderId="5" xfId="0" applyFont="1" applyFill="1" applyBorder="1" applyAlignment="1">
      <alignment horizontal="center" vertical="center"/>
    </xf>
    <xf numFmtId="0" fontId="2" fillId="26" borderId="5" xfId="0" applyFont="1" applyFill="1" applyBorder="1" applyAlignment="1">
      <alignment vertical="center"/>
    </xf>
    <xf numFmtId="0" fontId="2" fillId="26" borderId="6" xfId="0" applyFont="1" applyFill="1" applyBorder="1" applyAlignment="1">
      <alignment horizontal="center" vertical="center"/>
    </xf>
    <xf numFmtId="0" fontId="2" fillId="26" borderId="5" xfId="0" applyFont="1" applyFill="1" applyBorder="1" applyAlignment="1" applyProtection="1">
      <alignment horizontal="center" vertical="center"/>
      <protection locked="0"/>
    </xf>
    <xf numFmtId="0" fontId="7" fillId="26" borderId="5" xfId="0" applyFont="1" applyFill="1" applyBorder="1" applyAlignment="1">
      <alignment horizontal="center" vertical="center"/>
    </xf>
    <xf numFmtId="1" fontId="2" fillId="14" borderId="1" xfId="0" applyNumberFormat="1" applyFont="1" applyFill="1" applyBorder="1" applyAlignment="1">
      <alignment horizontal="center" vertical="center"/>
    </xf>
    <xf numFmtId="1" fontId="7" fillId="14" borderId="1" xfId="0" applyNumberFormat="1" applyFont="1" applyFill="1" applyBorder="1" applyAlignment="1">
      <alignment horizontal="center" vertical="center"/>
    </xf>
    <xf numFmtId="0" fontId="2" fillId="23" borderId="0" xfId="0" applyFont="1" applyFill="1" applyAlignment="1">
      <alignment horizontal="center" vertical="center"/>
    </xf>
    <xf numFmtId="0" fontId="17" fillId="0" borderId="1" xfId="0" applyFont="1" applyBorder="1" applyAlignment="1">
      <alignment horizontal="center" vertical="center"/>
    </xf>
    <xf numFmtId="0" fontId="2" fillId="0" borderId="7" xfId="0" applyFont="1" applyBorder="1" applyAlignment="1">
      <alignment horizontal="center" vertical="center"/>
    </xf>
    <xf numFmtId="0" fontId="29" fillId="0" borderId="37" xfId="0" applyFont="1" applyBorder="1" applyAlignment="1">
      <alignment horizontal="center" vertical="center"/>
    </xf>
    <xf numFmtId="0" fontId="2" fillId="0" borderId="37" xfId="0" applyFont="1" applyBorder="1" applyAlignment="1">
      <alignment horizontal="center" vertical="center"/>
    </xf>
    <xf numFmtId="0" fontId="31" fillId="16" borderId="2" xfId="0" applyFont="1" applyFill="1" applyBorder="1" applyAlignment="1" applyProtection="1">
      <alignment horizontal="center" vertical="center"/>
      <protection locked="0"/>
    </xf>
    <xf numFmtId="0" fontId="38" fillId="16" borderId="1" xfId="0" applyFont="1" applyFill="1" applyBorder="1" applyAlignment="1">
      <alignment horizontal="center" vertical="center"/>
    </xf>
    <xf numFmtId="0" fontId="1" fillId="0" borderId="0" xfId="0" applyFont="1"/>
    <xf numFmtId="0" fontId="11" fillId="0" borderId="39" xfId="0" applyFont="1" applyBorder="1" applyAlignment="1">
      <alignment horizontal="center" vertical="center"/>
    </xf>
    <xf numFmtId="0" fontId="11" fillId="0" borderId="39" xfId="0" applyFont="1" applyBorder="1" applyAlignment="1">
      <alignment horizontal="center" vertical="center" wrapText="1"/>
    </xf>
    <xf numFmtId="0" fontId="58" fillId="0" borderId="0" xfId="0" applyFont="1" applyAlignment="1">
      <alignment vertical="center"/>
    </xf>
    <xf numFmtId="0" fontId="7" fillId="15" borderId="39" xfId="0" applyFont="1" applyFill="1" applyBorder="1" applyAlignment="1" applyProtection="1">
      <alignment horizontal="center" vertical="center"/>
      <protection locked="0"/>
    </xf>
    <xf numFmtId="0" fontId="31" fillId="15" borderId="39" xfId="0" applyFont="1" applyFill="1" applyBorder="1" applyAlignment="1" applyProtection="1">
      <alignment horizontal="center" vertical="center"/>
      <protection locked="0"/>
    </xf>
    <xf numFmtId="0" fontId="38" fillId="15" borderId="1" xfId="0" applyFont="1" applyFill="1" applyBorder="1" applyAlignment="1">
      <alignment horizontal="center" vertical="center"/>
    </xf>
    <xf numFmtId="0" fontId="30" fillId="15" borderId="1" xfId="0" applyFont="1" applyFill="1" applyBorder="1" applyAlignment="1">
      <alignment horizontal="center" vertical="center"/>
    </xf>
    <xf numFmtId="0" fontId="33" fillId="15" borderId="1" xfId="0" applyFont="1" applyFill="1" applyBorder="1" applyAlignment="1">
      <alignment horizontal="center" vertical="center"/>
    </xf>
    <xf numFmtId="0" fontId="2" fillId="0" borderId="39" xfId="0" applyFont="1" applyBorder="1" applyAlignment="1">
      <alignment horizontal="center" vertical="center"/>
    </xf>
    <xf numFmtId="0" fontId="7" fillId="15" borderId="1" xfId="0" applyFont="1" applyFill="1" applyBorder="1" applyAlignment="1">
      <alignment horizontal="center" vertical="center"/>
    </xf>
    <xf numFmtId="0" fontId="29" fillId="0" borderId="39" xfId="0" applyFont="1" applyBorder="1" applyAlignment="1">
      <alignment horizontal="center" vertical="center"/>
    </xf>
    <xf numFmtId="0" fontId="34" fillId="15" borderId="0" xfId="0" applyFont="1" applyFill="1" applyAlignment="1">
      <alignment horizontal="center" vertical="center"/>
    </xf>
    <xf numFmtId="1" fontId="29" fillId="15" borderId="1" xfId="0" applyNumberFormat="1" applyFont="1" applyFill="1" applyBorder="1" applyAlignment="1">
      <alignment horizontal="center" vertical="center"/>
    </xf>
    <xf numFmtId="0" fontId="5" fillId="10" borderId="43" xfId="0" applyFont="1" applyFill="1" applyBorder="1" applyAlignment="1" applyProtection="1">
      <alignment horizontal="center" vertical="center"/>
      <protection locked="0"/>
    </xf>
    <xf numFmtId="2" fontId="17" fillId="15" borderId="1" xfId="0" applyNumberFormat="1" applyFont="1" applyFill="1" applyBorder="1" applyAlignment="1">
      <alignment horizontal="center" vertical="center"/>
    </xf>
    <xf numFmtId="0" fontId="46" fillId="0" borderId="0" xfId="0" applyFont="1" applyAlignment="1" applyProtection="1">
      <alignment horizontal="center" vertical="center"/>
      <protection locked="0"/>
    </xf>
    <xf numFmtId="0" fontId="46" fillId="24" borderId="0" xfId="0" applyFont="1" applyFill="1" applyAlignment="1" applyProtection="1">
      <alignment horizontal="center" vertical="center"/>
      <protection locked="0"/>
    </xf>
    <xf numFmtId="0" fontId="59" fillId="0" borderId="1" xfId="0" applyFont="1" applyBorder="1" applyAlignment="1">
      <alignment horizontal="center" vertical="center"/>
    </xf>
    <xf numFmtId="164" fontId="46" fillId="0" borderId="1" xfId="0" applyNumberFormat="1" applyFont="1" applyBorder="1" applyAlignment="1" applyProtection="1">
      <alignment horizontal="center" vertical="center"/>
      <protection locked="0"/>
    </xf>
    <xf numFmtId="0" fontId="21" fillId="0" borderId="13" xfId="0" applyFont="1" applyBorder="1" applyAlignment="1">
      <alignment horizontal="center" vertical="center"/>
    </xf>
    <xf numFmtId="0" fontId="42" fillId="0" borderId="44" xfId="0" applyFont="1" applyBorder="1" applyAlignment="1">
      <alignment horizontal="center" vertical="center"/>
    </xf>
    <xf numFmtId="2" fontId="17" fillId="0" borderId="44" xfId="0" applyNumberFormat="1" applyFont="1" applyBorder="1" applyAlignment="1">
      <alignment horizontal="center" vertical="center"/>
    </xf>
    <xf numFmtId="164" fontId="17" fillId="0" borderId="0" xfId="0" applyNumberFormat="1" applyFont="1" applyAlignment="1">
      <alignment horizontal="center" vertical="center"/>
    </xf>
    <xf numFmtId="0" fontId="41" fillId="0" borderId="44" xfId="0" applyFont="1" applyBorder="1" applyAlignment="1">
      <alignment vertical="center"/>
    </xf>
    <xf numFmtId="0" fontId="20" fillId="0" borderId="0" xfId="0" applyFont="1" applyAlignment="1">
      <alignment vertical="center"/>
    </xf>
    <xf numFmtId="0" fontId="20" fillId="0" borderId="0" xfId="0" applyFont="1" applyAlignment="1">
      <alignment horizontal="center" vertical="center"/>
    </xf>
    <xf numFmtId="2" fontId="17" fillId="10" borderId="43" xfId="0" applyNumberFormat="1" applyFont="1" applyFill="1" applyBorder="1" applyAlignment="1">
      <alignment horizontal="center" vertical="center"/>
    </xf>
    <xf numFmtId="2" fontId="17" fillId="10" borderId="47" xfId="0" applyNumberFormat="1" applyFont="1" applyFill="1" applyBorder="1" applyAlignment="1">
      <alignment horizontal="center" vertical="center"/>
    </xf>
    <xf numFmtId="2" fontId="20" fillId="0" borderId="0" xfId="0" applyNumberFormat="1" applyFont="1" applyAlignment="1">
      <alignment horizontal="center" vertical="center"/>
    </xf>
    <xf numFmtId="0" fontId="17" fillId="11" borderId="43" xfId="0" applyFont="1" applyFill="1" applyBorder="1" applyAlignment="1">
      <alignment horizontal="center" vertical="center"/>
    </xf>
    <xf numFmtId="0" fontId="17" fillId="13" borderId="47" xfId="0" applyFont="1" applyFill="1" applyBorder="1" applyAlignment="1">
      <alignment horizontal="center" vertical="center"/>
    </xf>
    <xf numFmtId="0" fontId="17" fillId="12" borderId="43" xfId="0" applyFont="1" applyFill="1" applyBorder="1" applyAlignment="1">
      <alignment horizontal="center" vertical="center"/>
    </xf>
    <xf numFmtId="0" fontId="17" fillId="11" borderId="47" xfId="0" applyFont="1" applyFill="1" applyBorder="1" applyAlignment="1">
      <alignment horizontal="center" vertical="center"/>
    </xf>
    <xf numFmtId="0" fontId="17" fillId="28" borderId="43" xfId="0" applyFont="1" applyFill="1" applyBorder="1" applyAlignment="1">
      <alignment horizontal="center" vertical="center"/>
    </xf>
    <xf numFmtId="0" fontId="17" fillId="0" borderId="47" xfId="0" applyFont="1" applyBorder="1" applyAlignment="1">
      <alignment horizontal="center" vertical="center"/>
    </xf>
    <xf numFmtId="0" fontId="17" fillId="0" borderId="43"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2" fillId="0" borderId="39" xfId="0" applyFont="1" applyBorder="1" applyAlignment="1" applyProtection="1">
      <alignment horizontal="center" vertical="center"/>
      <protection locked="0"/>
    </xf>
    <xf numFmtId="0" fontId="2" fillId="26" borderId="39" xfId="0" applyFont="1" applyFill="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2" fillId="16" borderId="39" xfId="0" applyFont="1" applyFill="1" applyBorder="1" applyAlignment="1" applyProtection="1">
      <alignment horizontal="center" vertical="center"/>
      <protection hidden="1"/>
    </xf>
    <xf numFmtId="0" fontId="29" fillId="16" borderId="39" xfId="0" applyFont="1" applyFill="1" applyBorder="1" applyAlignment="1" applyProtection="1">
      <alignment horizontal="center" vertical="center"/>
      <protection hidden="1"/>
    </xf>
    <xf numFmtId="0" fontId="2" fillId="6" borderId="1" xfId="0" applyFont="1" applyFill="1" applyBorder="1" applyAlignment="1" applyProtection="1">
      <alignment horizontal="center" vertical="center"/>
      <protection hidden="1"/>
    </xf>
    <xf numFmtId="0" fontId="7" fillId="16" borderId="39" xfId="0" applyFont="1" applyFill="1" applyBorder="1" applyAlignment="1" applyProtection="1">
      <alignment horizontal="center" vertical="center"/>
      <protection hidden="1"/>
    </xf>
    <xf numFmtId="0" fontId="33" fillId="16" borderId="39" xfId="0" applyFont="1" applyFill="1" applyBorder="1" applyAlignment="1" applyProtection="1">
      <alignment horizontal="center" vertical="center"/>
      <protection hidden="1"/>
    </xf>
    <xf numFmtId="0" fontId="2" fillId="26" borderId="39" xfId="0" applyFont="1" applyFill="1" applyBorder="1" applyAlignment="1">
      <alignment horizontal="center" vertical="center"/>
    </xf>
    <xf numFmtId="0" fontId="31" fillId="0" borderId="39" xfId="0" applyFont="1" applyBorder="1" applyAlignment="1" applyProtection="1">
      <alignment horizontal="center" vertical="center"/>
      <protection locked="0"/>
    </xf>
    <xf numFmtId="0" fontId="31" fillId="16" borderId="4" xfId="0" applyFont="1" applyFill="1" applyBorder="1" applyAlignment="1" applyProtection="1">
      <alignment horizontal="left" vertical="center"/>
      <protection locked="0"/>
    </xf>
    <xf numFmtId="0" fontId="31" fillId="16" borderId="12"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0" fontId="2" fillId="15" borderId="41" xfId="0" applyFont="1" applyFill="1" applyBorder="1" applyAlignment="1">
      <alignment horizontal="center" vertical="center"/>
    </xf>
    <xf numFmtId="0" fontId="31" fillId="16" borderId="39" xfId="0" applyFont="1" applyFill="1" applyBorder="1" applyAlignment="1" applyProtection="1">
      <alignment horizontal="center" vertical="center"/>
      <protection locked="0"/>
    </xf>
    <xf numFmtId="0" fontId="5" fillId="10" borderId="55" xfId="0" applyFont="1" applyFill="1" applyBorder="1" applyAlignment="1" applyProtection="1">
      <alignment horizontal="center" vertical="center"/>
      <protection locked="0"/>
    </xf>
    <xf numFmtId="0" fontId="2" fillId="26" borderId="39" xfId="0" applyFont="1" applyFill="1" applyBorder="1" applyAlignment="1">
      <alignment horizontal="center" vertical="center" wrapText="1"/>
    </xf>
    <xf numFmtId="0" fontId="2" fillId="19" borderId="39" xfId="0" applyFont="1" applyFill="1" applyBorder="1" applyAlignment="1">
      <alignment horizontal="center" vertical="center"/>
    </xf>
    <xf numFmtId="0" fontId="2" fillId="22" borderId="39" xfId="0" applyFont="1" applyFill="1" applyBorder="1" applyAlignment="1">
      <alignment horizontal="center" vertical="center"/>
    </xf>
    <xf numFmtId="1" fontId="2" fillId="19" borderId="39" xfId="0" applyNumberFormat="1" applyFont="1" applyFill="1" applyBorder="1" applyAlignment="1">
      <alignment horizontal="center" vertical="center"/>
    </xf>
    <xf numFmtId="0" fontId="2" fillId="2" borderId="39" xfId="0" applyFont="1" applyFill="1" applyBorder="1" applyAlignment="1">
      <alignment horizontal="center" vertical="center"/>
    </xf>
    <xf numFmtId="0" fontId="0" fillId="0" borderId="39" xfId="0" applyBorder="1"/>
    <xf numFmtId="1" fontId="2" fillId="22" borderId="39" xfId="0" applyNumberFormat="1" applyFont="1" applyFill="1" applyBorder="1" applyAlignment="1">
      <alignment horizontal="center" vertical="center"/>
    </xf>
    <xf numFmtId="0" fontId="50" fillId="7" borderId="0" xfId="0" applyFont="1" applyFill="1" applyAlignment="1">
      <alignment horizontal="left"/>
    </xf>
    <xf numFmtId="0" fontId="47" fillId="7" borderId="0" xfId="0" applyFont="1" applyFill="1" applyAlignment="1">
      <alignment horizontal="left"/>
    </xf>
    <xf numFmtId="0" fontId="45" fillId="0" borderId="19"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23" xfId="0" applyFont="1" applyBorder="1" applyAlignment="1">
      <alignment horizontal="center" vertical="center" wrapText="1"/>
    </xf>
    <xf numFmtId="0" fontId="52" fillId="19" borderId="0" xfId="0" applyFont="1" applyFill="1" applyAlignment="1">
      <alignment horizontal="center"/>
    </xf>
    <xf numFmtId="0" fontId="50" fillId="4" borderId="0" xfId="0" applyFont="1" applyFill="1" applyAlignment="1">
      <alignment horizontal="left"/>
    </xf>
    <xf numFmtId="0" fontId="47" fillId="4" borderId="0" xfId="0" applyFont="1" applyFill="1" applyAlignment="1">
      <alignment horizontal="left"/>
    </xf>
    <xf numFmtId="0" fontId="53" fillId="8" borderId="0" xfId="0" applyFont="1" applyFill="1" applyAlignment="1">
      <alignment horizontal="left"/>
    </xf>
    <xf numFmtId="0" fontId="48" fillId="0" borderId="19" xfId="0" applyFont="1" applyBorder="1" applyAlignment="1">
      <alignment horizontal="center" vertical="center"/>
    </xf>
    <xf numFmtId="0" fontId="48" fillId="0" borderId="24" xfId="0" applyFont="1" applyBorder="1" applyAlignment="1">
      <alignment horizontal="center" vertical="center"/>
    </xf>
    <xf numFmtId="0" fontId="48" fillId="0" borderId="20" xfId="0" applyFont="1" applyBorder="1" applyAlignment="1">
      <alignment horizontal="center" vertical="center"/>
    </xf>
    <xf numFmtId="0" fontId="48" fillId="0" borderId="18" xfId="0" applyFont="1" applyBorder="1" applyAlignment="1">
      <alignment horizontal="center" vertical="center"/>
    </xf>
    <xf numFmtId="0" fontId="48" fillId="0" borderId="0" xfId="0" applyFont="1" applyAlignment="1">
      <alignment horizontal="center" vertical="center"/>
    </xf>
    <xf numFmtId="0" fontId="48" fillId="0" borderId="21" xfId="0" applyFont="1" applyBorder="1" applyAlignment="1">
      <alignment horizontal="center" vertical="center"/>
    </xf>
    <xf numFmtId="0" fontId="48" fillId="0" borderId="22" xfId="0" applyFont="1" applyBorder="1" applyAlignment="1">
      <alignment horizontal="center" vertical="center"/>
    </xf>
    <xf numFmtId="0" fontId="48" fillId="0" borderId="25" xfId="0" applyFont="1" applyBorder="1" applyAlignment="1">
      <alignment horizontal="center" vertical="center"/>
    </xf>
    <xf numFmtId="0" fontId="48" fillId="0" borderId="23" xfId="0" applyFont="1" applyBorder="1" applyAlignment="1">
      <alignment horizontal="center" vertical="center"/>
    </xf>
    <xf numFmtId="0" fontId="50" fillId="3" borderId="0" xfId="0" applyFont="1" applyFill="1" applyAlignment="1">
      <alignment horizontal="left"/>
    </xf>
    <xf numFmtId="0" fontId="51" fillId="3" borderId="0" xfId="0" applyFont="1" applyFill="1" applyAlignment="1">
      <alignment horizontal="center"/>
    </xf>
    <xf numFmtId="0" fontId="52" fillId="15" borderId="0" xfId="0" applyFont="1" applyFill="1" applyAlignment="1">
      <alignment horizontal="center"/>
    </xf>
    <xf numFmtId="0" fontId="55" fillId="0" borderId="0" xfId="0" applyFont="1" applyAlignment="1">
      <alignment horizontal="center"/>
    </xf>
    <xf numFmtId="0" fontId="1" fillId="7" borderId="0" xfId="0" applyFont="1" applyFill="1" applyAlignment="1">
      <alignment horizontal="left"/>
    </xf>
    <xf numFmtId="0" fontId="1" fillId="26" borderId="0" xfId="0" applyFont="1" applyFill="1" applyAlignment="1">
      <alignment horizontal="left" vertical="center" wrapText="1"/>
    </xf>
    <xf numFmtId="0" fontId="47" fillId="26" borderId="0" xfId="0" applyFont="1" applyFill="1" applyAlignment="1">
      <alignment horizontal="left" vertical="center" wrapText="1"/>
    </xf>
    <xf numFmtId="0" fontId="54" fillId="0" borderId="0" xfId="0" applyFont="1" applyAlignment="1">
      <alignment horizontal="left" vertical="center" wrapText="1"/>
    </xf>
    <xf numFmtId="0" fontId="20"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0" fontId="4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43" xfId="0" applyFont="1" applyBorder="1" applyAlignment="1">
      <alignment horizontal="center"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26" xfId="0" applyFont="1" applyBorder="1" applyAlignment="1">
      <alignment horizontal="center" vertical="center"/>
    </xf>
    <xf numFmtId="0" fontId="21" fillId="0" borderId="38" xfId="0" applyFont="1" applyBorder="1" applyAlignment="1">
      <alignment horizontal="center" vertical="center"/>
    </xf>
    <xf numFmtId="0" fontId="21" fillId="0" borderId="13"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11" fillId="0" borderId="39" xfId="0" applyFont="1" applyBorder="1" applyAlignment="1">
      <alignment horizontal="center" vertical="center" wrapText="1"/>
    </xf>
    <xf numFmtId="0" fontId="58" fillId="0" borderId="8" xfId="0" applyFont="1" applyBorder="1" applyAlignment="1">
      <alignment horizontal="center" vertical="center"/>
    </xf>
    <xf numFmtId="0" fontId="7" fillId="25" borderId="0" xfId="0" applyFont="1" applyFill="1" applyAlignment="1" applyProtection="1">
      <alignment horizontal="center" vertical="center"/>
      <protection locked="0"/>
    </xf>
    <xf numFmtId="0" fontId="11" fillId="25" borderId="8"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7" fillId="0" borderId="8" xfId="0" applyFont="1" applyBorder="1" applyAlignment="1">
      <alignment horizontal="center" vertical="center" wrapText="1"/>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4" xfId="0" applyFont="1" applyBorder="1" applyAlignment="1">
      <alignment horizontal="right" vertical="center" wrapText="1"/>
    </xf>
    <xf numFmtId="0" fontId="17" fillId="0" borderId="24" xfId="0" applyFont="1" applyBorder="1" applyAlignment="1">
      <alignment horizontal="right" vertical="center" wrapText="1"/>
    </xf>
    <xf numFmtId="0" fontId="17" fillId="0" borderId="35" xfId="0" applyFont="1" applyBorder="1" applyAlignment="1">
      <alignment horizontal="right" vertical="center" wrapText="1"/>
    </xf>
    <xf numFmtId="0" fontId="17" fillId="0" borderId="1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 xfId="0" applyFont="1" applyBorder="1" applyAlignment="1">
      <alignment horizontal="right" vertical="center" wrapText="1"/>
    </xf>
    <xf numFmtId="0" fontId="17" fillId="0" borderId="8" xfId="0" applyFont="1" applyBorder="1" applyAlignment="1">
      <alignment horizontal="right" vertical="center" wrapText="1"/>
    </xf>
    <xf numFmtId="0" fontId="17" fillId="0" borderId="36"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2" xfId="0" applyFont="1" applyBorder="1" applyAlignment="1">
      <alignment horizontal="right" vertical="center" wrapText="1"/>
    </xf>
    <xf numFmtId="0" fontId="17" fillId="0" borderId="7" xfId="0" applyFont="1" applyBorder="1" applyAlignment="1">
      <alignment horizontal="right" vertical="center" wrapText="1"/>
    </xf>
    <xf numFmtId="0" fontId="12" fillId="0" borderId="8" xfId="0" applyFont="1" applyBorder="1" applyAlignment="1">
      <alignment horizontal="center" vertical="center"/>
    </xf>
    <xf numFmtId="0" fontId="16" fillId="0" borderId="0" xfId="0" applyFont="1" applyAlignment="1">
      <alignment horizontal="center" vertical="center" wrapText="1"/>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14" fillId="0" borderId="4"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2" fillId="0" borderId="6" xfId="0" applyFont="1" applyBorder="1" applyAlignment="1">
      <alignment horizontal="center" vertical="center"/>
    </xf>
    <xf numFmtId="0" fontId="3" fillId="25" borderId="1" xfId="0" applyFont="1" applyFill="1" applyBorder="1" applyAlignment="1" applyProtection="1">
      <alignment horizontal="left"/>
      <protection locked="0"/>
    </xf>
    <xf numFmtId="0" fontId="1" fillId="25" borderId="1" xfId="0" applyFont="1" applyFill="1" applyBorder="1" applyProtection="1">
      <protection locked="0"/>
    </xf>
    <xf numFmtId="0" fontId="3" fillId="25" borderId="1" xfId="0" applyFont="1" applyFill="1" applyBorder="1" applyProtection="1">
      <protection locked="0"/>
    </xf>
    <xf numFmtId="0" fontId="0" fillId="25" borderId="1" xfId="0" applyFill="1" applyBorder="1" applyProtection="1">
      <protection locked="0"/>
    </xf>
    <xf numFmtId="0" fontId="3" fillId="0" borderId="0" xfId="0" applyFont="1" applyAlignment="1">
      <alignment horizontal="center"/>
    </xf>
    <xf numFmtId="0" fontId="13" fillId="0" borderId="30" xfId="0" applyFont="1" applyBorder="1" applyAlignment="1">
      <alignment horizontal="center" vertical="center"/>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2" fillId="19" borderId="40"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41" xfId="0" applyFont="1" applyFill="1" applyBorder="1" applyAlignment="1">
      <alignment horizontal="center" vertical="center"/>
    </xf>
    <xf numFmtId="0" fontId="31" fillId="25" borderId="4" xfId="0" applyFont="1" applyFill="1" applyBorder="1" applyAlignment="1" applyProtection="1">
      <alignment horizontal="left" vertical="center"/>
      <protection locked="0"/>
    </xf>
    <xf numFmtId="0" fontId="31" fillId="25" borderId="12" xfId="0" applyFont="1" applyFill="1" applyBorder="1" applyAlignment="1" applyProtection="1">
      <alignment horizontal="left" vertical="center"/>
      <protection locked="0"/>
    </xf>
    <xf numFmtId="0" fontId="31" fillId="25" borderId="7" xfId="0" applyFont="1" applyFill="1" applyBorder="1" applyAlignment="1" applyProtection="1">
      <alignment horizontal="left" vertical="center"/>
      <protection locked="0"/>
    </xf>
    <xf numFmtId="0" fontId="31" fillId="0" borderId="1" xfId="0" applyFont="1" applyBorder="1" applyAlignment="1" applyProtection="1">
      <alignment horizontal="center" vertical="center"/>
      <protection locked="0"/>
    </xf>
    <xf numFmtId="0" fontId="35" fillId="25" borderId="4" xfId="0" applyFont="1" applyFill="1" applyBorder="1" applyAlignment="1" applyProtection="1">
      <alignment horizontal="left" vertical="center"/>
      <protection locked="0"/>
    </xf>
    <xf numFmtId="0" fontId="35" fillId="25" borderId="12" xfId="0" applyFont="1" applyFill="1" applyBorder="1" applyAlignment="1" applyProtection="1">
      <alignment horizontal="left" vertical="center"/>
      <protection locked="0"/>
    </xf>
    <xf numFmtId="0" fontId="35" fillId="25" borderId="7" xfId="0" applyFont="1" applyFill="1" applyBorder="1" applyAlignment="1" applyProtection="1">
      <alignment horizontal="left"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1" fillId="4" borderId="4" xfId="0" applyFont="1" applyFill="1" applyBorder="1" applyAlignment="1" applyProtection="1">
      <alignment horizontal="center" vertical="center"/>
      <protection locked="0"/>
    </xf>
    <xf numFmtId="0" fontId="31" fillId="4" borderId="12" xfId="0" applyFont="1" applyFill="1" applyBorder="1" applyAlignment="1" applyProtection="1">
      <alignment horizontal="center" vertical="center"/>
      <protection locked="0"/>
    </xf>
    <xf numFmtId="0" fontId="2" fillId="19" borderId="4" xfId="0" applyFont="1" applyFill="1" applyBorder="1" applyAlignment="1">
      <alignment horizontal="center" vertical="center"/>
    </xf>
    <xf numFmtId="0" fontId="2" fillId="19" borderId="12" xfId="0" applyFont="1" applyFill="1" applyBorder="1" applyAlignment="1">
      <alignment horizontal="center" vertical="center"/>
    </xf>
    <xf numFmtId="0" fontId="2" fillId="19" borderId="7" xfId="0" applyFont="1" applyFill="1" applyBorder="1" applyAlignment="1">
      <alignment horizontal="center" vertical="center"/>
    </xf>
    <xf numFmtId="0" fontId="31" fillId="4" borderId="4" xfId="0" applyFont="1" applyFill="1" applyBorder="1" applyAlignment="1" applyProtection="1">
      <alignment horizontal="left" vertical="center"/>
      <protection locked="0"/>
    </xf>
    <xf numFmtId="0" fontId="31" fillId="4" borderId="12" xfId="0" applyFont="1" applyFill="1" applyBorder="1" applyAlignment="1" applyProtection="1">
      <alignment horizontal="left" vertical="center"/>
      <protection locked="0"/>
    </xf>
    <xf numFmtId="0" fontId="31" fillId="4" borderId="7" xfId="0" applyFont="1" applyFill="1" applyBorder="1" applyAlignment="1" applyProtection="1">
      <alignment horizontal="left" vertical="center"/>
      <protection locked="0"/>
    </xf>
    <xf numFmtId="0" fontId="2" fillId="26" borderId="40" xfId="0" applyFont="1" applyFill="1" applyBorder="1" applyAlignment="1">
      <alignment horizontal="center" vertical="center" wrapText="1"/>
    </xf>
    <xf numFmtId="0" fontId="2" fillId="26" borderId="42" xfId="0" applyFont="1" applyFill="1" applyBorder="1" applyAlignment="1">
      <alignment horizontal="center" vertical="center" wrapText="1"/>
    </xf>
    <xf numFmtId="0" fontId="2" fillId="26" borderId="41" xfId="0" applyFont="1" applyFill="1" applyBorder="1" applyAlignment="1">
      <alignment horizontal="center" vertical="center" wrapText="1"/>
    </xf>
    <xf numFmtId="0" fontId="31" fillId="16" borderId="1" xfId="0" applyFont="1" applyFill="1" applyBorder="1" applyAlignment="1" applyProtection="1">
      <alignment horizontal="center" vertical="center"/>
      <protection locked="0"/>
    </xf>
    <xf numFmtId="0" fontId="31" fillId="16" borderId="4" xfId="0" applyFont="1" applyFill="1" applyBorder="1" applyAlignment="1" applyProtection="1">
      <alignment horizontal="left" vertical="center"/>
      <protection locked="0"/>
    </xf>
    <xf numFmtId="0" fontId="31" fillId="16" borderId="12"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0" fontId="31" fillId="0" borderId="4" xfId="0" applyFont="1" applyBorder="1" applyAlignment="1" applyProtection="1">
      <alignment horizontal="left" vertical="center"/>
      <protection locked="0"/>
    </xf>
    <xf numFmtId="0" fontId="31" fillId="0" borderId="12"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0" borderId="40"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4" borderId="40" xfId="0" applyFont="1" applyFill="1" applyBorder="1" applyAlignment="1" applyProtection="1">
      <alignment horizontal="center" vertical="center"/>
      <protection locked="0"/>
    </xf>
    <xf numFmtId="0" fontId="31" fillId="4" borderId="41" xfId="0" applyFont="1" applyFill="1" applyBorder="1" applyAlignment="1" applyProtection="1">
      <alignment horizontal="center" vertical="center"/>
      <protection locked="0"/>
    </xf>
    <xf numFmtId="0" fontId="4" fillId="0" borderId="8" xfId="0" applyFont="1" applyBorder="1" applyAlignment="1">
      <alignment horizontal="center"/>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7"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36" xfId="0" applyFont="1" applyBorder="1" applyAlignment="1">
      <alignment horizontal="center" vertical="center"/>
    </xf>
    <xf numFmtId="0" fontId="7" fillId="26" borderId="2" xfId="0" applyFont="1" applyFill="1" applyBorder="1" applyAlignment="1">
      <alignment horizontal="center" vertical="center" wrapText="1"/>
    </xf>
    <xf numFmtId="0" fontId="7" fillId="26" borderId="3" xfId="0" applyFont="1" applyFill="1" applyBorder="1" applyAlignment="1">
      <alignment horizontal="center" vertical="center" wrapText="1"/>
    </xf>
    <xf numFmtId="0" fontId="7" fillId="26" borderId="37"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locked="0"/>
    </xf>
    <xf numFmtId="49" fontId="2" fillId="5" borderId="1" xfId="0" applyNumberFormat="1" applyFont="1" applyFill="1" applyBorder="1" applyAlignment="1">
      <alignment horizontal="center" vertical="center"/>
    </xf>
    <xf numFmtId="0" fontId="31" fillId="15" borderId="4" xfId="0" applyFont="1" applyFill="1" applyBorder="1" applyAlignment="1" applyProtection="1">
      <alignment horizontal="left" vertical="center"/>
      <protection locked="0"/>
    </xf>
    <xf numFmtId="0" fontId="31" fillId="15" borderId="12" xfId="0" applyFont="1" applyFill="1" applyBorder="1" applyAlignment="1" applyProtection="1">
      <alignment horizontal="left" vertical="center"/>
      <protection locked="0"/>
    </xf>
    <xf numFmtId="0" fontId="31" fillId="15" borderId="7" xfId="0" applyFont="1" applyFill="1" applyBorder="1" applyAlignment="1" applyProtection="1">
      <alignment horizontal="left" vertical="center"/>
      <protection locked="0"/>
    </xf>
    <xf numFmtId="0" fontId="31" fillId="15" borderId="42" xfId="0" applyFont="1" applyFill="1" applyBorder="1" applyAlignment="1" applyProtection="1">
      <alignment horizontal="left" vertical="center"/>
      <protection locked="0"/>
    </xf>
    <xf numFmtId="0" fontId="31" fillId="15" borderId="41" xfId="0" applyFont="1" applyFill="1" applyBorder="1" applyAlignment="1" applyProtection="1">
      <alignment horizontal="left" vertical="center"/>
      <protection locked="0"/>
    </xf>
    <xf numFmtId="0" fontId="2" fillId="4" borderId="4" xfId="0" applyFont="1" applyFill="1" applyBorder="1" applyAlignment="1" applyProtection="1">
      <alignment horizontal="center" vertical="center"/>
      <protection hidden="1"/>
    </xf>
    <xf numFmtId="0" fontId="2" fillId="4" borderId="7" xfId="0" applyFont="1" applyFill="1" applyBorder="1" applyAlignment="1" applyProtection="1">
      <alignment horizontal="center" vertical="center"/>
      <protection hidden="1"/>
    </xf>
    <xf numFmtId="0" fontId="31" fillId="18" borderId="4" xfId="0" applyFont="1" applyFill="1" applyBorder="1" applyAlignment="1" applyProtection="1">
      <alignment horizontal="left" vertical="center"/>
      <protection locked="0"/>
    </xf>
    <xf numFmtId="0" fontId="31" fillId="18" borderId="12" xfId="0" applyFont="1" applyFill="1" applyBorder="1" applyAlignment="1" applyProtection="1">
      <alignment horizontal="left" vertical="center"/>
      <protection locked="0"/>
    </xf>
    <xf numFmtId="0" fontId="31" fillId="18" borderId="7" xfId="0" applyFont="1" applyFill="1" applyBorder="1" applyAlignment="1" applyProtection="1">
      <alignment horizontal="left" vertical="center"/>
      <protection locked="0"/>
    </xf>
    <xf numFmtId="0" fontId="2" fillId="14" borderId="4" xfId="0" applyFont="1" applyFill="1" applyBorder="1" applyAlignment="1">
      <alignment horizontal="center" vertical="center"/>
    </xf>
    <xf numFmtId="0" fontId="2" fillId="14" borderId="7" xfId="0" applyFont="1" applyFill="1" applyBorder="1" applyAlignment="1">
      <alignment horizontal="center" vertical="center"/>
    </xf>
    <xf numFmtId="0" fontId="35" fillId="0" borderId="40" xfId="0" applyFont="1" applyBorder="1" applyAlignment="1" applyProtection="1">
      <alignment horizontal="left" vertical="center"/>
      <protection locked="0"/>
    </xf>
    <xf numFmtId="0" fontId="35" fillId="0" borderId="42" xfId="0" applyFont="1" applyBorder="1" applyAlignment="1" applyProtection="1">
      <alignment horizontal="left" vertical="center"/>
      <protection locked="0"/>
    </xf>
    <xf numFmtId="0" fontId="35" fillId="0" borderId="41" xfId="0" applyFont="1" applyBorder="1" applyAlignment="1" applyProtection="1">
      <alignment horizontal="left"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31" fillId="14" borderId="4" xfId="0" applyFont="1" applyFill="1" applyBorder="1" applyAlignment="1" applyProtection="1">
      <alignment horizontal="left" vertical="center"/>
      <protection locked="0"/>
    </xf>
    <xf numFmtId="0" fontId="31" fillId="14" borderId="12" xfId="0" applyFont="1" applyFill="1" applyBorder="1" applyAlignment="1" applyProtection="1">
      <alignment horizontal="left" vertical="center"/>
      <protection locked="0"/>
    </xf>
    <xf numFmtId="0" fontId="31" fillId="14" borderId="7" xfId="0" applyFont="1" applyFill="1" applyBorder="1" applyAlignment="1" applyProtection="1">
      <alignment horizontal="left"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31" fillId="0" borderId="1" xfId="0" applyFont="1" applyBorder="1" applyAlignment="1" applyProtection="1">
      <alignment horizontal="left" vertical="center"/>
      <protection locked="0"/>
    </xf>
    <xf numFmtId="0" fontId="35" fillId="25" borderId="1" xfId="0" applyFont="1" applyFill="1" applyBorder="1" applyAlignment="1" applyProtection="1">
      <alignment horizontal="left" vertical="center"/>
      <protection locked="0"/>
    </xf>
    <xf numFmtId="0" fontId="31" fillId="25" borderId="1" xfId="0" applyFont="1" applyFill="1" applyBorder="1" applyAlignment="1" applyProtection="1">
      <alignment horizontal="left" vertical="center"/>
      <protection locked="0"/>
    </xf>
    <xf numFmtId="0" fontId="2" fillId="5" borderId="1" xfId="0" applyFont="1" applyFill="1" applyBorder="1" applyAlignment="1">
      <alignment horizontal="center" vertical="center"/>
    </xf>
    <xf numFmtId="0" fontId="2" fillId="0" borderId="12" xfId="0" applyFont="1" applyBorder="1" applyAlignment="1">
      <alignment horizontal="center"/>
    </xf>
    <xf numFmtId="0" fontId="2" fillId="0" borderId="7" xfId="0" applyFont="1" applyBorder="1" applyAlignment="1">
      <alignment horizontal="center"/>
    </xf>
    <xf numFmtId="0" fontId="31" fillId="16" borderId="1" xfId="0" applyFont="1" applyFill="1" applyBorder="1" applyAlignment="1" applyProtection="1">
      <alignment horizontal="left" vertical="center"/>
      <protection locked="0"/>
    </xf>
    <xf numFmtId="0" fontId="31" fillId="14" borderId="1" xfId="0" applyFont="1" applyFill="1" applyBorder="1" applyAlignment="1" applyProtection="1">
      <alignment horizontal="left" vertical="center"/>
      <protection locked="0"/>
    </xf>
    <xf numFmtId="0" fontId="2" fillId="26" borderId="2" xfId="0" applyFont="1" applyFill="1" applyBorder="1" applyAlignment="1">
      <alignment horizontal="center" vertical="center" wrapText="1"/>
    </xf>
    <xf numFmtId="0" fontId="2" fillId="26" borderId="3" xfId="0" applyFont="1" applyFill="1" applyBorder="1" applyAlignment="1">
      <alignment horizontal="center" vertical="center" wrapText="1"/>
    </xf>
    <xf numFmtId="0" fontId="2" fillId="26" borderId="37" xfId="0" applyFont="1" applyFill="1" applyBorder="1" applyAlignment="1">
      <alignment horizontal="center" vertical="center" wrapText="1"/>
    </xf>
    <xf numFmtId="0" fontId="31" fillId="18" borderId="1" xfId="0" applyFont="1" applyFill="1" applyBorder="1" applyAlignment="1" applyProtection="1">
      <alignment horizontal="left" vertical="center"/>
      <protection locked="0"/>
    </xf>
    <xf numFmtId="0" fontId="35" fillId="15" borderId="1" xfId="0" applyFont="1" applyFill="1" applyBorder="1" applyAlignment="1" applyProtection="1">
      <alignment horizontal="left" vertical="center"/>
      <protection locked="0"/>
    </xf>
    <xf numFmtId="0" fontId="31" fillId="4" borderId="1" xfId="0" applyFont="1" applyFill="1" applyBorder="1" applyAlignment="1" applyProtection="1">
      <alignment horizontal="left" vertical="center"/>
      <protection locked="0"/>
    </xf>
    <xf numFmtId="0" fontId="31" fillId="15" borderId="1" xfId="0" applyFont="1" applyFill="1" applyBorder="1" applyAlignment="1" applyProtection="1">
      <alignment horizontal="left" vertical="center"/>
      <protection locked="0"/>
    </xf>
    <xf numFmtId="0" fontId="0" fillId="5" borderId="1" xfId="0" applyFill="1" applyBorder="1" applyAlignment="1">
      <alignment horizontal="center" vertical="center"/>
    </xf>
    <xf numFmtId="1" fontId="2" fillId="19" borderId="40" xfId="0" applyNumberFormat="1" applyFont="1" applyFill="1" applyBorder="1" applyAlignment="1">
      <alignment horizontal="center" vertical="center"/>
    </xf>
    <xf numFmtId="1" fontId="2" fillId="19" borderId="41" xfId="0" applyNumberFormat="1" applyFont="1" applyFill="1" applyBorder="1" applyAlignment="1">
      <alignment horizontal="center" vertical="center"/>
    </xf>
    <xf numFmtId="1" fontId="2" fillId="22" borderId="40" xfId="0" applyNumberFormat="1" applyFont="1" applyFill="1" applyBorder="1" applyAlignment="1">
      <alignment horizontal="center" vertical="center"/>
    </xf>
    <xf numFmtId="1" fontId="2" fillId="22" borderId="41" xfId="0" applyNumberFormat="1" applyFont="1" applyFill="1" applyBorder="1" applyAlignment="1">
      <alignment horizontal="center" vertical="center"/>
    </xf>
    <xf numFmtId="0" fontId="2" fillId="22" borderId="4" xfId="0" applyFont="1" applyFill="1" applyBorder="1" applyAlignment="1">
      <alignment horizontal="center"/>
    </xf>
    <xf numFmtId="0" fontId="2" fillId="22" borderId="7" xfId="0" applyFont="1" applyFill="1" applyBorder="1" applyAlignment="1">
      <alignment horizontal="center"/>
    </xf>
    <xf numFmtId="0" fontId="2" fillId="22" borderId="39" xfId="0" applyFont="1" applyFill="1" applyBorder="1" applyAlignment="1">
      <alignment horizontal="center" vertical="center"/>
    </xf>
    <xf numFmtId="0" fontId="10" fillId="0" borderId="1" xfId="0" applyFont="1" applyBorder="1" applyAlignment="1">
      <alignment horizontal="center" vertical="center"/>
    </xf>
    <xf numFmtId="0" fontId="31" fillId="4" borderId="40" xfId="0" applyFont="1" applyFill="1" applyBorder="1" applyAlignment="1" applyProtection="1">
      <alignment horizontal="left" vertical="center"/>
      <protection locked="0"/>
    </xf>
    <xf numFmtId="0" fontId="31" fillId="4" borderId="42" xfId="0" applyFont="1" applyFill="1" applyBorder="1" applyAlignment="1" applyProtection="1">
      <alignment horizontal="left" vertical="center"/>
      <protection locked="0"/>
    </xf>
    <xf numFmtId="0" fontId="31" fillId="4" borderId="41" xfId="0" applyFont="1" applyFill="1" applyBorder="1" applyAlignment="1" applyProtection="1">
      <alignment horizontal="left" vertical="center"/>
      <protection locked="0"/>
    </xf>
    <xf numFmtId="0" fontId="35" fillId="0" borderId="1" xfId="0" applyFont="1" applyBorder="1" applyAlignment="1" applyProtection="1">
      <alignment horizontal="left" vertical="center"/>
      <protection locked="0"/>
    </xf>
    <xf numFmtId="0" fontId="31" fillId="15" borderId="40" xfId="0" applyFont="1" applyFill="1" applyBorder="1" applyAlignment="1" applyProtection="1">
      <alignment horizontal="left" vertical="center"/>
      <protection locked="0"/>
    </xf>
    <xf numFmtId="0" fontId="35" fillId="25" borderId="40" xfId="0" applyFont="1" applyFill="1" applyBorder="1" applyAlignment="1" applyProtection="1">
      <alignment horizontal="left" vertical="center"/>
      <protection locked="0"/>
    </xf>
    <xf numFmtId="0" fontId="35" fillId="25" borderId="42" xfId="0" applyFont="1" applyFill="1" applyBorder="1" applyAlignment="1" applyProtection="1">
      <alignment horizontal="left" vertical="center"/>
      <protection locked="0"/>
    </xf>
    <xf numFmtId="0" fontId="35" fillId="25" borderId="41" xfId="0" applyFont="1" applyFill="1" applyBorder="1" applyAlignment="1" applyProtection="1">
      <alignment horizontal="left" vertical="center"/>
      <protection locked="0"/>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2" fillId="18" borderId="4" xfId="0" applyFont="1" applyFill="1" applyBorder="1" applyAlignment="1">
      <alignment horizontal="center" vertical="center"/>
    </xf>
    <xf numFmtId="0" fontId="2" fillId="18" borderId="7" xfId="0" applyFont="1" applyFill="1" applyBorder="1" applyAlignment="1">
      <alignment horizontal="center" vertical="center"/>
    </xf>
    <xf numFmtId="0" fontId="27" fillId="25" borderId="4" xfId="0" applyFont="1" applyFill="1" applyBorder="1" applyAlignment="1" applyProtection="1">
      <alignment horizontal="left" vertical="center"/>
      <protection locked="0"/>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2" fillId="16" borderId="40" xfId="0" applyFont="1" applyFill="1" applyBorder="1" applyAlignment="1">
      <alignment horizontal="center" vertical="center"/>
    </xf>
    <xf numFmtId="0" fontId="2" fillId="16" borderId="41" xfId="0" applyFont="1" applyFill="1" applyBorder="1" applyAlignment="1">
      <alignment horizontal="center" vertical="center"/>
    </xf>
    <xf numFmtId="0" fontId="31" fillId="16" borderId="40" xfId="0" applyFont="1" applyFill="1" applyBorder="1" applyAlignment="1" applyProtection="1">
      <alignment horizontal="left" vertical="center"/>
      <protection locked="0"/>
    </xf>
    <xf numFmtId="0" fontId="31" fillId="16" borderId="42" xfId="0" applyFont="1" applyFill="1" applyBorder="1" applyAlignment="1" applyProtection="1">
      <alignment horizontal="left" vertical="center"/>
      <protection locked="0"/>
    </xf>
    <xf numFmtId="0" fontId="31" fillId="16" borderId="41" xfId="0" applyFont="1" applyFill="1" applyBorder="1" applyAlignment="1" applyProtection="1">
      <alignment horizontal="left" vertical="center"/>
      <protection locked="0"/>
    </xf>
    <xf numFmtId="0" fontId="31" fillId="25" borderId="40" xfId="0" applyFont="1" applyFill="1" applyBorder="1" applyAlignment="1" applyProtection="1">
      <alignment horizontal="left" vertical="center"/>
      <protection locked="0"/>
    </xf>
    <xf numFmtId="0" fontId="31" fillId="25" borderId="42" xfId="0" applyFont="1" applyFill="1" applyBorder="1" applyAlignment="1" applyProtection="1">
      <alignment horizontal="left" vertical="center"/>
      <protection locked="0"/>
    </xf>
    <xf numFmtId="0" fontId="31" fillId="25" borderId="41" xfId="0" applyFont="1" applyFill="1" applyBorder="1" applyAlignment="1" applyProtection="1">
      <alignment horizontal="left"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2" fillId="0" borderId="0" xfId="0" applyFont="1" applyAlignment="1">
      <alignment horizontal="center"/>
    </xf>
    <xf numFmtId="0" fontId="2" fillId="22" borderId="1" xfId="0" applyFont="1" applyFill="1" applyBorder="1" applyAlignment="1">
      <alignment horizontal="center" vertical="center"/>
    </xf>
    <xf numFmtId="0" fontId="2" fillId="19" borderId="1" xfId="0" applyFont="1" applyFill="1" applyBorder="1" applyAlignment="1">
      <alignment horizontal="center" vertical="center"/>
    </xf>
    <xf numFmtId="0" fontId="7" fillId="0" borderId="12"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11" fillId="0" borderId="1" xfId="0" applyFont="1" applyBorder="1" applyAlignment="1" applyProtection="1">
      <alignment horizontal="center" vertical="center"/>
      <protection locked="0"/>
    </xf>
    <xf numFmtId="0" fontId="35" fillId="0" borderId="12"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35" fillId="15" borderId="4" xfId="0" applyFont="1" applyFill="1" applyBorder="1" applyAlignment="1" applyProtection="1">
      <alignment horizontal="left" vertical="center"/>
      <protection locked="0"/>
    </xf>
    <xf numFmtId="0" fontId="35" fillId="15" borderId="12" xfId="0" applyFont="1" applyFill="1" applyBorder="1" applyAlignment="1" applyProtection="1">
      <alignment horizontal="left" vertical="center"/>
      <protection locked="0"/>
    </xf>
    <xf numFmtId="0" fontId="35" fillId="15" borderId="7" xfId="0" applyFont="1" applyFill="1" applyBorder="1" applyAlignment="1" applyProtection="1">
      <alignment horizontal="left" vertical="center"/>
      <protection locked="0"/>
    </xf>
    <xf numFmtId="0" fontId="31" fillId="14" borderId="12" xfId="0" applyFont="1" applyFill="1" applyBorder="1" applyProtection="1">
      <protection locked="0"/>
    </xf>
    <xf numFmtId="0" fontId="31" fillId="14" borderId="7" xfId="0" applyFont="1" applyFill="1" applyBorder="1" applyProtection="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7" fillId="4" borderId="12"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31" fillId="16" borderId="39" xfId="0" applyFont="1" applyFill="1" applyBorder="1" applyAlignment="1" applyProtection="1">
      <alignment horizontal="left" vertical="center"/>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14" borderId="12" xfId="0" applyFont="1" applyFill="1" applyBorder="1" applyProtection="1">
      <protection locked="0"/>
    </xf>
    <xf numFmtId="0" fontId="7" fillId="14" borderId="7" xfId="0" applyFont="1" applyFill="1" applyBorder="1" applyProtection="1">
      <protection locked="0"/>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31" fillId="16" borderId="12" xfId="0" applyFont="1" applyFill="1" applyBorder="1" applyAlignment="1" applyProtection="1">
      <alignment horizontal="left"/>
      <protection locked="0"/>
    </xf>
    <xf numFmtId="0" fontId="31" fillId="16" borderId="7" xfId="0" applyFont="1" applyFill="1" applyBorder="1" applyAlignment="1" applyProtection="1">
      <alignment horizontal="left"/>
      <protection locked="0"/>
    </xf>
    <xf numFmtId="0" fontId="2" fillId="22" borderId="4" xfId="0" applyFont="1" applyFill="1" applyBorder="1" applyAlignment="1">
      <alignment horizontal="center" vertical="center"/>
    </xf>
    <xf numFmtId="0" fontId="2" fillId="22" borderId="12" xfId="0" applyFont="1" applyFill="1" applyBorder="1" applyAlignment="1">
      <alignment horizontal="center" vertical="center"/>
    </xf>
    <xf numFmtId="0" fontId="2" fillId="22" borderId="7" xfId="0" applyFont="1" applyFill="1" applyBorder="1" applyAlignment="1">
      <alignment horizontal="center" vertical="center"/>
    </xf>
    <xf numFmtId="0" fontId="2" fillId="26" borderId="4" xfId="0" applyFont="1" applyFill="1" applyBorder="1" applyAlignment="1">
      <alignment horizontal="center" vertical="center" wrapText="1"/>
    </xf>
    <xf numFmtId="0" fontId="2" fillId="26" borderId="12" xfId="0" applyFont="1" applyFill="1" applyBorder="1" applyAlignment="1">
      <alignment horizontal="center" vertical="center" wrapText="1"/>
    </xf>
    <xf numFmtId="0" fontId="2" fillId="26" borderId="7" xfId="0" applyFont="1" applyFill="1" applyBorder="1" applyAlignment="1">
      <alignment horizontal="center" vertical="center" wrapText="1"/>
    </xf>
    <xf numFmtId="0" fontId="2" fillId="24" borderId="4" xfId="0" applyFont="1" applyFill="1" applyBorder="1" applyAlignment="1">
      <alignment horizontal="center" vertical="center"/>
    </xf>
    <xf numFmtId="0" fontId="2" fillId="24" borderId="7" xfId="0" applyFont="1" applyFill="1" applyBorder="1" applyAlignment="1">
      <alignment horizontal="center" vertical="center"/>
    </xf>
    <xf numFmtId="0" fontId="2" fillId="24" borderId="40" xfId="0" applyFont="1" applyFill="1" applyBorder="1" applyAlignment="1">
      <alignment horizontal="center" vertical="center"/>
    </xf>
    <xf numFmtId="0" fontId="2" fillId="24" borderId="54" xfId="0" applyFont="1" applyFill="1" applyBorder="1" applyAlignment="1">
      <alignment horizontal="center" vertical="center"/>
    </xf>
    <xf numFmtId="0" fontId="2" fillId="16" borderId="1" xfId="0" applyFont="1" applyFill="1" applyBorder="1" applyAlignment="1">
      <alignment horizontal="center" vertical="center"/>
    </xf>
    <xf numFmtId="0" fontId="2" fillId="24" borderId="41" xfId="0" applyFont="1" applyFill="1" applyBorder="1" applyAlignment="1">
      <alignment horizontal="center" vertical="center"/>
    </xf>
    <xf numFmtId="0" fontId="11" fillId="0" borderId="1" xfId="0" applyFont="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CC99"/>
      <color rgb="FFFF9900"/>
      <color rgb="FFFFFF99"/>
      <color rgb="FF008000"/>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19049</xdr:colOff>
      <xdr:row>50</xdr:row>
      <xdr:rowOff>58808</xdr:rowOff>
    </xdr:to>
    <xdr:pic>
      <xdr:nvPicPr>
        <xdr:cNvPr id="2" name="Image 1">
          <a:extLst>
            <a:ext uri="{FF2B5EF4-FFF2-40B4-BE49-F238E27FC236}">
              <a16:creationId xmlns:a16="http://schemas.microsoft.com/office/drawing/2014/main" id="{77BC669F-9EAA-45BF-B648-8D13FA4076A2}"/>
            </a:ext>
          </a:extLst>
        </xdr:cNvPr>
        <xdr:cNvPicPr>
          <a:picLocks noChangeAspect="1"/>
        </xdr:cNvPicPr>
      </xdr:nvPicPr>
      <xdr:blipFill>
        <a:blip xmlns:r="http://schemas.openxmlformats.org/officeDocument/2006/relationships" r:embed="rId1"/>
        <a:stretch>
          <a:fillRect/>
        </a:stretch>
      </xdr:blipFill>
      <xdr:spPr>
        <a:xfrm>
          <a:off x="0" y="866775"/>
          <a:ext cx="11496674" cy="783120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45"/>
  <sheetViews>
    <sheetView tabSelected="1" zoomScale="120" zoomScaleNormal="120" workbookViewId="0">
      <selection activeCell="A39" sqref="A39"/>
    </sheetView>
  </sheetViews>
  <sheetFormatPr baseColWidth="10" defaultColWidth="11.42578125" defaultRowHeight="12.75" x14ac:dyDescent="0.2"/>
  <cols>
    <col min="1" max="2" width="11.42578125" style="214"/>
    <col min="3" max="3" width="12.42578125" style="214" customWidth="1"/>
    <col min="4" max="8" width="11.42578125" style="214"/>
    <col min="9" max="9" width="13.7109375" style="214" customWidth="1"/>
    <col min="10" max="10" width="24.85546875" style="214" customWidth="1"/>
    <col min="11" max="11" width="5.85546875" style="214" customWidth="1"/>
    <col min="12" max="16384" width="11.42578125" style="214"/>
  </cols>
  <sheetData>
    <row r="1" spans="1:11" ht="13.5" thickBot="1" x14ac:dyDescent="0.25"/>
    <row r="2" spans="1:11" ht="15" customHeight="1" thickTop="1" x14ac:dyDescent="0.2">
      <c r="D2" s="310" t="s">
        <v>42</v>
      </c>
      <c r="E2" s="311"/>
      <c r="F2" s="311"/>
      <c r="G2" s="312"/>
      <c r="I2" s="300" t="s">
        <v>250</v>
      </c>
      <c r="J2" s="301"/>
      <c r="K2" s="215"/>
    </row>
    <row r="3" spans="1:11" ht="15" customHeight="1" x14ac:dyDescent="0.2">
      <c r="D3" s="313" t="s">
        <v>47</v>
      </c>
      <c r="E3" s="314"/>
      <c r="F3" s="314"/>
      <c r="G3" s="315"/>
      <c r="I3" s="302"/>
      <c r="J3" s="303"/>
      <c r="K3" s="215"/>
    </row>
    <row r="4" spans="1:11" ht="15" customHeight="1" thickBot="1" x14ac:dyDescent="0.25">
      <c r="D4" s="316" t="s">
        <v>53</v>
      </c>
      <c r="E4" s="317"/>
      <c r="F4" s="317"/>
      <c r="G4" s="318"/>
      <c r="I4" s="304"/>
      <c r="J4" s="305"/>
      <c r="K4" s="215"/>
    </row>
    <row r="5" spans="1:11" ht="15" customHeight="1" thickTop="1" x14ac:dyDescent="0.2"/>
    <row r="6" spans="1:11" ht="15" customHeight="1" x14ac:dyDescent="0.2">
      <c r="A6" s="319" t="s">
        <v>43</v>
      </c>
      <c r="B6" s="319"/>
      <c r="C6" s="319"/>
      <c r="D6" s="319"/>
      <c r="E6" s="319"/>
      <c r="F6" s="319"/>
      <c r="G6" s="319"/>
      <c r="H6" s="319"/>
      <c r="I6" s="319"/>
      <c r="J6" s="216"/>
      <c r="K6" s="216"/>
    </row>
    <row r="7" spans="1:11" ht="15" customHeight="1" x14ac:dyDescent="0.2">
      <c r="A7" s="319" t="s">
        <v>45</v>
      </c>
      <c r="B7" s="319"/>
      <c r="C7" s="319"/>
      <c r="D7" s="319"/>
      <c r="E7" s="319"/>
      <c r="F7" s="319"/>
      <c r="G7" s="319"/>
      <c r="H7" s="216"/>
      <c r="I7" s="216"/>
      <c r="J7" s="216"/>
      <c r="K7" s="216"/>
    </row>
    <row r="8" spans="1:11" ht="15" customHeight="1" x14ac:dyDescent="0.25">
      <c r="A8" s="320" t="s">
        <v>44</v>
      </c>
      <c r="B8" s="320"/>
      <c r="C8" s="320"/>
      <c r="D8" s="320"/>
      <c r="E8" s="320"/>
      <c r="F8" s="320"/>
      <c r="G8" s="320"/>
      <c r="H8" s="320"/>
      <c r="I8" s="320"/>
      <c r="J8" s="320"/>
      <c r="K8" s="320"/>
    </row>
    <row r="9" spans="1:11" ht="15" customHeight="1" x14ac:dyDescent="0.2"/>
    <row r="10" spans="1:11" ht="15" customHeight="1" x14ac:dyDescent="0.25">
      <c r="A10" s="306" t="s">
        <v>190</v>
      </c>
      <c r="B10" s="306"/>
      <c r="C10" s="306"/>
      <c r="D10" s="306"/>
      <c r="E10" s="306"/>
      <c r="F10" s="306"/>
      <c r="G10" s="306"/>
      <c r="H10" s="306"/>
      <c r="I10" s="306"/>
      <c r="J10" s="306"/>
      <c r="K10" s="306"/>
    </row>
    <row r="11" spans="1:11" ht="15" customHeight="1" x14ac:dyDescent="0.25">
      <c r="A11" s="321"/>
      <c r="B11" s="321"/>
      <c r="C11" s="321"/>
      <c r="D11" s="321"/>
      <c r="E11" s="321"/>
      <c r="F11" s="321"/>
      <c r="G11" s="321"/>
      <c r="H11" s="321"/>
      <c r="I11" s="321"/>
      <c r="J11" s="321"/>
      <c r="K11" s="321"/>
    </row>
    <row r="12" spans="1:11" ht="15" customHeight="1" x14ac:dyDescent="0.2">
      <c r="A12" s="307" t="s">
        <v>133</v>
      </c>
      <c r="B12" s="308"/>
      <c r="C12" s="308"/>
      <c r="D12" s="308"/>
      <c r="E12" s="308"/>
      <c r="F12" s="308"/>
      <c r="G12" s="308"/>
      <c r="H12" s="308"/>
      <c r="I12" s="308"/>
      <c r="J12" s="308"/>
      <c r="K12" s="308"/>
    </row>
    <row r="13" spans="1:11" ht="15" customHeight="1" x14ac:dyDescent="0.2"/>
    <row r="14" spans="1:11" ht="15" customHeight="1" x14ac:dyDescent="0.2">
      <c r="A14" s="309" t="s">
        <v>48</v>
      </c>
      <c r="B14" s="309"/>
      <c r="C14" s="309"/>
      <c r="D14" s="309"/>
      <c r="E14" s="309"/>
      <c r="F14" s="309"/>
      <c r="G14" s="309"/>
      <c r="H14" s="309"/>
      <c r="I14" s="309"/>
      <c r="J14" s="309"/>
      <c r="K14" s="309"/>
    </row>
    <row r="15" spans="1:11" ht="15" customHeight="1" x14ac:dyDescent="0.2">
      <c r="A15" s="309" t="s">
        <v>127</v>
      </c>
      <c r="B15" s="309"/>
      <c r="C15" s="309"/>
      <c r="D15" s="309"/>
      <c r="E15" s="309"/>
      <c r="F15" s="309"/>
      <c r="G15" s="309"/>
      <c r="H15" s="217"/>
      <c r="I15" s="217"/>
      <c r="J15" s="217"/>
      <c r="K15" s="217"/>
    </row>
    <row r="16" spans="1:11" ht="15" customHeight="1" x14ac:dyDescent="0.2">
      <c r="A16" s="309" t="s">
        <v>128</v>
      </c>
      <c r="B16" s="309"/>
      <c r="C16" s="309"/>
      <c r="D16" s="309"/>
      <c r="E16" s="309"/>
      <c r="F16" s="309"/>
      <c r="G16" s="309"/>
      <c r="H16" s="309"/>
      <c r="I16" s="217"/>
      <c r="J16" s="217"/>
      <c r="K16" s="217"/>
    </row>
    <row r="17" spans="1:11" ht="15" customHeight="1" x14ac:dyDescent="0.2">
      <c r="A17" s="309" t="s">
        <v>129</v>
      </c>
      <c r="B17" s="309"/>
      <c r="C17" s="309"/>
      <c r="D17" s="309"/>
      <c r="E17" s="309"/>
      <c r="F17" s="309"/>
      <c r="G17" s="309"/>
      <c r="H17" s="309"/>
      <c r="I17" s="217"/>
      <c r="J17" s="217"/>
      <c r="K17" s="217"/>
    </row>
    <row r="18" spans="1:11" ht="15" customHeight="1" x14ac:dyDescent="0.2">
      <c r="A18" s="309" t="s">
        <v>130</v>
      </c>
      <c r="B18" s="309"/>
      <c r="C18" s="309"/>
      <c r="D18" s="309"/>
      <c r="E18" s="309"/>
      <c r="F18" s="309"/>
      <c r="G18" s="309"/>
      <c r="H18" s="309"/>
      <c r="I18" s="217"/>
      <c r="J18" s="217"/>
      <c r="K18" s="217"/>
    </row>
    <row r="19" spans="1:11" ht="15" customHeight="1" x14ac:dyDescent="0.2"/>
    <row r="20" spans="1:11" ht="15" customHeight="1" x14ac:dyDescent="0.2">
      <c r="A20" s="299" t="s">
        <v>46</v>
      </c>
      <c r="B20" s="299"/>
      <c r="C20" s="299"/>
      <c r="D20" s="299"/>
      <c r="E20" s="299"/>
      <c r="F20" s="299"/>
      <c r="G20" s="299"/>
      <c r="H20" s="299"/>
      <c r="I20" s="299"/>
      <c r="J20" s="299"/>
      <c r="K20" s="299"/>
    </row>
    <row r="21" spans="1:11" ht="15" customHeight="1" x14ac:dyDescent="0.2"/>
    <row r="22" spans="1:11" ht="15" customHeight="1" x14ac:dyDescent="0.2">
      <c r="A22" s="323" t="s">
        <v>197</v>
      </c>
      <c r="B22" s="299"/>
      <c r="C22" s="299"/>
      <c r="D22" s="299"/>
      <c r="E22" s="299"/>
      <c r="F22" s="299"/>
      <c r="G22" s="299"/>
      <c r="H22" s="299"/>
      <c r="I22" s="299"/>
      <c r="J22" s="299"/>
      <c r="K22" s="299"/>
    </row>
    <row r="23" spans="1:11" ht="15" customHeight="1" x14ac:dyDescent="0.2"/>
    <row r="24" spans="1:11" ht="15" customHeight="1" x14ac:dyDescent="0.2">
      <c r="A24" s="323" t="s">
        <v>198</v>
      </c>
      <c r="B24" s="299"/>
      <c r="C24" s="299"/>
      <c r="D24" s="299"/>
      <c r="E24" s="299"/>
      <c r="F24" s="299"/>
      <c r="G24" s="299"/>
      <c r="H24" s="299"/>
      <c r="I24" s="299"/>
      <c r="J24" s="299"/>
    </row>
    <row r="25" spans="1:11" ht="15" customHeight="1" x14ac:dyDescent="0.2">
      <c r="A25" s="298" t="s">
        <v>126</v>
      </c>
      <c r="B25" s="299"/>
      <c r="C25" s="299"/>
      <c r="D25" s="299"/>
      <c r="E25" s="299"/>
      <c r="F25" s="299"/>
      <c r="G25" s="299"/>
    </row>
    <row r="26" spans="1:11" ht="15" customHeight="1" x14ac:dyDescent="0.2"/>
    <row r="27" spans="1:11" ht="15" customHeight="1" x14ac:dyDescent="0.2">
      <c r="A27" s="323" t="s">
        <v>201</v>
      </c>
      <c r="B27" s="299"/>
      <c r="C27" s="299"/>
      <c r="D27" s="299"/>
      <c r="E27" s="299"/>
      <c r="F27" s="299"/>
      <c r="G27" s="299"/>
      <c r="H27" s="299"/>
      <c r="I27" s="299"/>
      <c r="J27" s="299"/>
    </row>
    <row r="28" spans="1:11" ht="15" customHeight="1" x14ac:dyDescent="0.2">
      <c r="A28" s="298" t="s">
        <v>126</v>
      </c>
      <c r="B28" s="299"/>
      <c r="C28" s="299"/>
      <c r="D28" s="299"/>
      <c r="E28" s="299"/>
      <c r="F28" s="299"/>
      <c r="G28" s="299"/>
      <c r="H28" s="299"/>
      <c r="I28" s="299"/>
    </row>
    <row r="29" spans="1:11" ht="15" customHeight="1" x14ac:dyDescent="0.2"/>
    <row r="30" spans="1:11" ht="15" customHeight="1" x14ac:dyDescent="0.2">
      <c r="A30" s="323" t="s">
        <v>199</v>
      </c>
      <c r="B30" s="299"/>
      <c r="C30" s="299"/>
      <c r="D30" s="299"/>
      <c r="E30" s="299"/>
      <c r="F30" s="299"/>
      <c r="G30" s="299"/>
      <c r="H30" s="299"/>
      <c r="I30" s="299"/>
    </row>
    <row r="31" spans="1:11" ht="15" customHeight="1" x14ac:dyDescent="0.2">
      <c r="A31" s="298" t="s">
        <v>126</v>
      </c>
      <c r="B31" s="299"/>
      <c r="C31" s="299"/>
      <c r="D31" s="299"/>
      <c r="E31" s="299"/>
      <c r="F31" s="299"/>
      <c r="G31" s="299"/>
      <c r="H31" s="299"/>
    </row>
    <row r="32" spans="1:11" ht="15" customHeight="1" x14ac:dyDescent="0.2"/>
    <row r="33" spans="1:12" ht="15" customHeight="1" x14ac:dyDescent="0.2">
      <c r="A33" s="323" t="s">
        <v>200</v>
      </c>
      <c r="B33" s="299"/>
      <c r="C33" s="299"/>
      <c r="D33" s="299"/>
      <c r="E33" s="299"/>
      <c r="F33" s="299"/>
      <c r="G33" s="299"/>
      <c r="H33" s="299"/>
    </row>
    <row r="34" spans="1:12" ht="15" customHeight="1" x14ac:dyDescent="0.2">
      <c r="A34" s="298" t="s">
        <v>131</v>
      </c>
      <c r="B34" s="299"/>
      <c r="C34" s="299"/>
      <c r="D34" s="299"/>
      <c r="E34" s="299"/>
      <c r="F34" s="299"/>
      <c r="G34" s="299"/>
      <c r="H34" s="299"/>
      <c r="I34" s="299"/>
      <c r="J34" s="299"/>
      <c r="K34" s="299"/>
    </row>
    <row r="35" spans="1:12" ht="15" customHeight="1" x14ac:dyDescent="0.2">
      <c r="A35" s="218"/>
      <c r="B35" s="218"/>
      <c r="C35" s="218"/>
      <c r="D35" s="218"/>
      <c r="E35" s="218"/>
      <c r="F35" s="218"/>
      <c r="G35" s="218"/>
      <c r="H35" s="218"/>
      <c r="I35" s="218"/>
      <c r="J35" s="218"/>
      <c r="K35" s="218"/>
    </row>
    <row r="36" spans="1:12" ht="28.5" customHeight="1" x14ac:dyDescent="0.2">
      <c r="A36" s="324" t="s">
        <v>218</v>
      </c>
      <c r="B36" s="325"/>
      <c r="C36" s="325"/>
      <c r="D36" s="325"/>
      <c r="E36" s="325"/>
      <c r="F36" s="325"/>
      <c r="G36" s="325"/>
      <c r="H36" s="325"/>
      <c r="I36" s="325"/>
      <c r="J36" s="325"/>
      <c r="K36" s="325"/>
    </row>
    <row r="37" spans="1:12" ht="15" customHeight="1" x14ac:dyDescent="0.2">
      <c r="A37" s="219"/>
      <c r="B37" s="219"/>
      <c r="C37" s="219"/>
      <c r="D37" s="219"/>
      <c r="E37" s="219"/>
      <c r="F37" s="219"/>
      <c r="G37" s="219"/>
      <c r="H37" s="219"/>
      <c r="I37" s="219"/>
      <c r="J37" s="219"/>
      <c r="K37" s="219"/>
    </row>
    <row r="38" spans="1:12" ht="86.25" customHeight="1" x14ac:dyDescent="0.2">
      <c r="A38" s="326" t="s">
        <v>252</v>
      </c>
      <c r="B38" s="326"/>
      <c r="C38" s="326"/>
      <c r="D38" s="326"/>
      <c r="E38" s="326"/>
      <c r="F38" s="326"/>
      <c r="G38" s="326"/>
      <c r="H38" s="326"/>
      <c r="I38" s="326"/>
      <c r="J38" s="326"/>
      <c r="K38" s="326"/>
      <c r="L38" s="220"/>
    </row>
    <row r="39" spans="1:12" ht="15" customHeight="1" x14ac:dyDescent="0.2">
      <c r="A39" s="219"/>
      <c r="B39" s="219"/>
      <c r="C39" s="219"/>
      <c r="D39" s="219"/>
      <c r="E39" s="219"/>
      <c r="F39" s="219"/>
      <c r="G39" s="219"/>
      <c r="H39" s="219"/>
      <c r="I39" s="219"/>
      <c r="J39" s="219"/>
      <c r="K39" s="219"/>
      <c r="L39" s="220"/>
    </row>
    <row r="40" spans="1:12" ht="18" x14ac:dyDescent="0.25">
      <c r="D40" s="322" t="s">
        <v>50</v>
      </c>
      <c r="E40" s="322"/>
      <c r="F40" s="322"/>
      <c r="G40" s="322"/>
      <c r="H40" s="322"/>
      <c r="I40" s="322"/>
      <c r="J40" s="322"/>
      <c r="K40" s="322"/>
    </row>
    <row r="41" spans="1:12" ht="18" x14ac:dyDescent="0.25">
      <c r="D41" s="322" t="s">
        <v>49</v>
      </c>
      <c r="E41" s="322"/>
      <c r="F41" s="322"/>
      <c r="G41" s="322"/>
      <c r="H41" s="322"/>
      <c r="I41" s="322"/>
      <c r="J41" s="322"/>
      <c r="K41" s="322"/>
    </row>
    <row r="42" spans="1:12" ht="18" x14ac:dyDescent="0.25">
      <c r="D42" s="322" t="s">
        <v>51</v>
      </c>
      <c r="E42" s="322"/>
      <c r="F42" s="322"/>
      <c r="G42" s="322"/>
      <c r="H42" s="322"/>
      <c r="I42" s="322"/>
      <c r="J42" s="322"/>
      <c r="K42" s="322"/>
    </row>
    <row r="43" spans="1:12" ht="18" x14ac:dyDescent="0.25">
      <c r="D43" s="322" t="s">
        <v>251</v>
      </c>
      <c r="E43" s="322"/>
      <c r="F43" s="322"/>
      <c r="G43" s="322"/>
      <c r="H43" s="322"/>
      <c r="I43" s="322"/>
      <c r="J43" s="322"/>
      <c r="K43" s="322"/>
    </row>
    <row r="44" spans="1:12" ht="5.25" customHeight="1" x14ac:dyDescent="0.2"/>
    <row r="45" spans="1:12" ht="18.75" customHeight="1" x14ac:dyDescent="0.25">
      <c r="G45" s="322" t="s">
        <v>52</v>
      </c>
      <c r="H45" s="322"/>
    </row>
  </sheetData>
  <sheetProtection sheet="1" selectLockedCells="1"/>
  <mergeCells count="32">
    <mergeCell ref="A17:H17"/>
    <mergeCell ref="A11:K11"/>
    <mergeCell ref="G45:H45"/>
    <mergeCell ref="D41:K41"/>
    <mergeCell ref="D40:K40"/>
    <mergeCell ref="D42:K42"/>
    <mergeCell ref="A31:H31"/>
    <mergeCell ref="A33:H33"/>
    <mergeCell ref="D43:K43"/>
    <mergeCell ref="A34:K34"/>
    <mergeCell ref="A36:K36"/>
    <mergeCell ref="A38:K38"/>
    <mergeCell ref="A27:J27"/>
    <mergeCell ref="A22:K22"/>
    <mergeCell ref="A24:J24"/>
    <mergeCell ref="A30:I30"/>
    <mergeCell ref="A28:I28"/>
    <mergeCell ref="A25:G25"/>
    <mergeCell ref="I2:J4"/>
    <mergeCell ref="A10:K10"/>
    <mergeCell ref="A12:K12"/>
    <mergeCell ref="A14:K14"/>
    <mergeCell ref="A20:K20"/>
    <mergeCell ref="A15:G15"/>
    <mergeCell ref="D2:G2"/>
    <mergeCell ref="D3:G3"/>
    <mergeCell ref="D4:G4"/>
    <mergeCell ref="A6:I6"/>
    <mergeCell ref="A7:G7"/>
    <mergeCell ref="A8:K8"/>
    <mergeCell ref="A16:H16"/>
    <mergeCell ref="A18:H18"/>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D60"/>
  <sheetViews>
    <sheetView zoomScale="90" zoomScaleNormal="90" workbookViewId="0">
      <pane xSplit="1" ySplit="4" topLeftCell="B32" activePane="bottomRight" state="frozen"/>
      <selection pane="topRight" activeCell="B1" sqref="B1"/>
      <selection pane="bottomLeft" activeCell="A5" sqref="A5"/>
      <selection pane="bottomRight" activeCell="C40" sqref="C40"/>
    </sheetView>
  </sheetViews>
  <sheetFormatPr baseColWidth="10" defaultRowHeight="12.75" x14ac:dyDescent="0.2"/>
  <cols>
    <col min="1" max="2" width="8.5703125" customWidth="1"/>
  </cols>
  <sheetData>
    <row r="1" spans="1:30" ht="21.75" customHeight="1" x14ac:dyDescent="0.2">
      <c r="A1" s="328" t="s">
        <v>244</v>
      </c>
      <c r="B1" s="328"/>
      <c r="C1" s="328"/>
      <c r="D1" s="328"/>
      <c r="E1" s="328"/>
      <c r="F1" s="328"/>
      <c r="G1" s="328"/>
      <c r="H1" s="328"/>
      <c r="I1" s="328"/>
      <c r="J1" s="328"/>
      <c r="K1" s="328"/>
    </row>
    <row r="2" spans="1:30" ht="15.75" customHeight="1" x14ac:dyDescent="0.2">
      <c r="A2" s="329" t="s">
        <v>243</v>
      </c>
      <c r="B2" s="329"/>
      <c r="C2" s="329"/>
      <c r="D2" s="329"/>
      <c r="E2" s="329"/>
      <c r="F2" s="329"/>
      <c r="G2" s="329"/>
      <c r="H2" s="329"/>
      <c r="I2" s="329"/>
      <c r="J2" s="329"/>
      <c r="K2" s="329"/>
      <c r="L2" s="329"/>
      <c r="M2" s="329"/>
      <c r="N2" s="329"/>
      <c r="O2" s="329"/>
      <c r="P2" s="329"/>
      <c r="Q2" s="329"/>
      <c r="R2" s="329"/>
      <c r="S2" s="329"/>
      <c r="T2" s="329"/>
      <c r="U2" s="329"/>
      <c r="V2" s="329"/>
    </row>
    <row r="3" spans="1:30" ht="15.75" customHeight="1" x14ac:dyDescent="0.2">
      <c r="A3" s="329"/>
      <c r="B3" s="329"/>
      <c r="C3" s="329"/>
      <c r="D3" s="329"/>
      <c r="E3" s="329"/>
      <c r="F3" s="329"/>
      <c r="G3" s="329"/>
      <c r="H3" s="329"/>
      <c r="I3" s="329"/>
      <c r="J3" s="329"/>
      <c r="K3" s="329"/>
      <c r="L3" s="329"/>
      <c r="M3" s="329"/>
      <c r="N3" s="329"/>
      <c r="O3" s="329"/>
      <c r="P3" s="329"/>
      <c r="Q3" s="329"/>
      <c r="R3" s="329"/>
      <c r="S3" s="329"/>
      <c r="T3" s="329"/>
      <c r="U3" s="329"/>
      <c r="V3" s="329"/>
    </row>
    <row r="4" spans="1:30" ht="18.75" x14ac:dyDescent="0.2">
      <c r="A4" s="112"/>
      <c r="B4" s="113">
        <v>10</v>
      </c>
      <c r="C4" s="113">
        <v>11</v>
      </c>
      <c r="D4" s="113">
        <f>C4+1</f>
        <v>12</v>
      </c>
      <c r="E4" s="113">
        <f t="shared" ref="E4:AD4" si="0">D4+1</f>
        <v>13</v>
      </c>
      <c r="F4" s="113">
        <f t="shared" si="0"/>
        <v>14</v>
      </c>
      <c r="G4" s="113">
        <f t="shared" si="0"/>
        <v>15</v>
      </c>
      <c r="H4" s="113">
        <f t="shared" si="0"/>
        <v>16</v>
      </c>
      <c r="I4" s="113">
        <f t="shared" si="0"/>
        <v>17</v>
      </c>
      <c r="J4" s="113">
        <f t="shared" si="0"/>
        <v>18</v>
      </c>
      <c r="K4" s="113">
        <f t="shared" si="0"/>
        <v>19</v>
      </c>
      <c r="L4" s="113">
        <f t="shared" si="0"/>
        <v>20</v>
      </c>
      <c r="M4" s="113">
        <f t="shared" si="0"/>
        <v>21</v>
      </c>
      <c r="N4" s="113">
        <f t="shared" si="0"/>
        <v>22</v>
      </c>
      <c r="O4" s="113">
        <f t="shared" si="0"/>
        <v>23</v>
      </c>
      <c r="P4" s="113">
        <f t="shared" si="0"/>
        <v>24</v>
      </c>
      <c r="Q4" s="113">
        <f t="shared" si="0"/>
        <v>25</v>
      </c>
      <c r="R4" s="113">
        <f t="shared" si="0"/>
        <v>26</v>
      </c>
      <c r="S4" s="113">
        <f t="shared" si="0"/>
        <v>27</v>
      </c>
      <c r="T4" s="113">
        <f t="shared" si="0"/>
        <v>28</v>
      </c>
      <c r="U4" s="113">
        <f t="shared" si="0"/>
        <v>29</v>
      </c>
      <c r="V4" s="113">
        <f t="shared" si="0"/>
        <v>30</v>
      </c>
      <c r="W4" s="113">
        <f t="shared" si="0"/>
        <v>31</v>
      </c>
      <c r="X4" s="113">
        <f t="shared" si="0"/>
        <v>32</v>
      </c>
      <c r="Y4" s="113">
        <f t="shared" si="0"/>
        <v>33</v>
      </c>
      <c r="Z4" s="113">
        <f t="shared" si="0"/>
        <v>34</v>
      </c>
      <c r="AA4" s="113">
        <f t="shared" si="0"/>
        <v>35</v>
      </c>
      <c r="AB4" s="113">
        <f t="shared" si="0"/>
        <v>36</v>
      </c>
      <c r="AC4" s="113">
        <f t="shared" si="0"/>
        <v>37</v>
      </c>
      <c r="AD4" s="113">
        <f t="shared" si="0"/>
        <v>38</v>
      </c>
    </row>
    <row r="5" spans="1:30" ht="20.25" x14ac:dyDescent="0.2">
      <c r="A5" s="254">
        <v>24</v>
      </c>
      <c r="B5" s="230">
        <f>(A5/$B$4)*$C$40</f>
        <v>5.1192000000000002</v>
      </c>
      <c r="C5" s="114">
        <f>(A5/$C$4)*$C$40</f>
        <v>4.6538181818181812</v>
      </c>
      <c r="D5" s="114">
        <f t="shared" ref="D5:D37" si="1">(A5/$D$4)*$C$40</f>
        <v>4.266</v>
      </c>
      <c r="E5" s="114">
        <f t="shared" ref="E5:E32" si="2">(A5/$E$4)*$C$40</f>
        <v>3.937846153846154</v>
      </c>
      <c r="F5" s="114">
        <f t="shared" ref="F5:F37" si="3">(A5/$F$4)*$C$40</f>
        <v>3.6565714285714286</v>
      </c>
      <c r="G5" s="114">
        <f t="shared" ref="G5:G37" si="4">(A5/$G$4)*$C$40</f>
        <v>3.4128000000000003</v>
      </c>
      <c r="H5" s="114">
        <f t="shared" ref="H5:H37" si="5">(A5/$H$4)*$C$40</f>
        <v>3.1995</v>
      </c>
      <c r="I5" s="114">
        <f t="shared" ref="I5:I37" si="6">(A5/$I$4)*$C$40</f>
        <v>3.0112941176470591</v>
      </c>
      <c r="J5" s="114">
        <f t="shared" ref="J5:J37" si="7">(A5/$J$4)*$C$40</f>
        <v>2.8439999999999999</v>
      </c>
      <c r="K5" s="114">
        <f t="shared" ref="K5:K37" si="8">(A5/$K$4)*$C$40</f>
        <v>2.6943157894736842</v>
      </c>
      <c r="L5" s="114">
        <f t="shared" ref="L5:L37" si="9">(A5/$L$4)*$C$40</f>
        <v>2.5596000000000001</v>
      </c>
      <c r="M5" s="114">
        <f t="shared" ref="M5:M37" si="10">(A5/$M$4)*$C$40</f>
        <v>2.4377142857142857</v>
      </c>
      <c r="N5" s="114">
        <f t="shared" ref="N5:N37" si="11">(A5/$N$4)*$C$40</f>
        <v>2.3269090909090906</v>
      </c>
      <c r="O5" s="114">
        <f t="shared" ref="O5:O37" si="12">(A5/$O$4)*$C$40</f>
        <v>2.2257391304347824</v>
      </c>
      <c r="P5" s="114">
        <f t="shared" ref="P5:P37" si="13">(A5/$P$4)*$C$40</f>
        <v>2.133</v>
      </c>
      <c r="Q5" s="114">
        <f t="shared" ref="Q5:Q37" si="14">(A5/$Q$4)*$C$40</f>
        <v>2.0476799999999997</v>
      </c>
      <c r="R5" s="114">
        <f t="shared" ref="R5:R37" si="15">(A5/$R$4)*$C$40</f>
        <v>1.968923076923077</v>
      </c>
      <c r="S5" s="114">
        <f t="shared" ref="S5:S37" si="16">(A5/$S$4)*$C$40</f>
        <v>1.8959999999999999</v>
      </c>
      <c r="T5" s="114">
        <f t="shared" ref="T5:T37" si="17">(A5/$T$4)*$C$40</f>
        <v>1.8282857142857143</v>
      </c>
      <c r="U5" s="114">
        <f t="shared" ref="U5:U37" si="18">(A5/$U$4)*$C$40</f>
        <v>1.7652413793103447</v>
      </c>
      <c r="V5" s="114">
        <f t="shared" ref="V5:V37" si="19">(A5/$V$4)*$C$40</f>
        <v>1.7064000000000001</v>
      </c>
      <c r="W5" s="116">
        <f t="shared" ref="W5:W37" si="20">(A5/$W$4)*$C$40</f>
        <v>1.6513548387096775</v>
      </c>
      <c r="X5" s="116">
        <f t="shared" ref="X5:X37" si="21">(A5/$X$4)*$C$40</f>
        <v>1.59975</v>
      </c>
      <c r="Y5" s="116">
        <f t="shared" ref="Y5:Y37" si="22">(A5/$Y$4)*$C$40</f>
        <v>1.5512727272727274</v>
      </c>
      <c r="Z5" s="116">
        <f t="shared" ref="Z5:Z37" si="23">(A5/$Z$4)*$C$40</f>
        <v>1.5056470588235296</v>
      </c>
      <c r="AA5" s="116">
        <f t="shared" ref="AA5:AA37" si="24">(A5/$AA$4)*$C$40</f>
        <v>1.4626285714285714</v>
      </c>
      <c r="AB5" s="116">
        <f t="shared" ref="AB5:AB37" si="25">(A5/$AB$4)*$C$40</f>
        <v>1.4219999999999999</v>
      </c>
      <c r="AC5" s="116">
        <f t="shared" ref="AC5:AC37" si="26">(A5/$AC$4)*$C$40</f>
        <v>1.3835675675675676</v>
      </c>
      <c r="AD5" s="116">
        <f t="shared" ref="AD5:AD37" si="27">(A5/$AD$4)*$C$40</f>
        <v>1.3471578947368421</v>
      </c>
    </row>
    <row r="6" spans="1:30" ht="20.25" x14ac:dyDescent="0.2">
      <c r="A6" s="254">
        <f>A5+1</f>
        <v>25</v>
      </c>
      <c r="B6" s="230">
        <f t="shared" ref="B6:B37" si="28">(A6/$B$4)*$C$40</f>
        <v>5.3324999999999996</v>
      </c>
      <c r="C6" s="114">
        <f t="shared" ref="C6:C37" si="29">(A6/$C$4)*$C$40</f>
        <v>4.8477272727272736</v>
      </c>
      <c r="D6" s="114">
        <f t="shared" si="1"/>
        <v>4.4437500000000005</v>
      </c>
      <c r="E6" s="114">
        <f t="shared" si="2"/>
        <v>4.101923076923077</v>
      </c>
      <c r="F6" s="114">
        <f t="shared" si="3"/>
        <v>3.8089285714285714</v>
      </c>
      <c r="G6" s="114">
        <f t="shared" si="4"/>
        <v>3.5550000000000002</v>
      </c>
      <c r="H6" s="114">
        <f t="shared" si="5"/>
        <v>3.3328125000000002</v>
      </c>
      <c r="I6" s="114">
        <f t="shared" si="6"/>
        <v>3.1367647058823533</v>
      </c>
      <c r="J6" s="114">
        <f t="shared" si="7"/>
        <v>2.9624999999999999</v>
      </c>
      <c r="K6" s="114">
        <f t="shared" si="8"/>
        <v>2.8065789473684211</v>
      </c>
      <c r="L6" s="114">
        <f t="shared" si="9"/>
        <v>2.6662499999999998</v>
      </c>
      <c r="M6" s="114">
        <f t="shared" si="10"/>
        <v>2.5392857142857141</v>
      </c>
      <c r="N6" s="114">
        <f t="shared" si="11"/>
        <v>2.4238636363636368</v>
      </c>
      <c r="O6" s="114">
        <f t="shared" si="12"/>
        <v>2.3184782608695653</v>
      </c>
      <c r="P6" s="114">
        <f t="shared" si="13"/>
        <v>2.2218750000000003</v>
      </c>
      <c r="Q6" s="114">
        <f t="shared" si="14"/>
        <v>2.133</v>
      </c>
      <c r="R6" s="114">
        <f t="shared" si="15"/>
        <v>2.0509615384615385</v>
      </c>
      <c r="S6" s="114">
        <f t="shared" si="16"/>
        <v>1.9750000000000001</v>
      </c>
      <c r="T6" s="114">
        <f t="shared" si="17"/>
        <v>1.9044642857142857</v>
      </c>
      <c r="U6" s="114">
        <f t="shared" si="18"/>
        <v>1.8387931034482758</v>
      </c>
      <c r="V6" s="114">
        <f t="shared" si="19"/>
        <v>1.7775000000000001</v>
      </c>
      <c r="W6" s="116">
        <f t="shared" si="20"/>
        <v>1.7201612903225805</v>
      </c>
      <c r="X6" s="116">
        <f t="shared" si="21"/>
        <v>1.6664062500000001</v>
      </c>
      <c r="Y6" s="116">
        <f t="shared" si="22"/>
        <v>1.615909090909091</v>
      </c>
      <c r="Z6" s="116">
        <f t="shared" si="23"/>
        <v>1.5683823529411767</v>
      </c>
      <c r="AA6" s="116">
        <f t="shared" si="24"/>
        <v>1.5235714285714286</v>
      </c>
      <c r="AB6" s="116">
        <f t="shared" si="25"/>
        <v>1.48125</v>
      </c>
      <c r="AC6" s="116">
        <f t="shared" si="26"/>
        <v>1.4412162162162161</v>
      </c>
      <c r="AD6" s="116">
        <f t="shared" si="27"/>
        <v>1.4032894736842105</v>
      </c>
    </row>
    <row r="7" spans="1:30" ht="20.25" x14ac:dyDescent="0.2">
      <c r="A7" s="254">
        <f t="shared" ref="A7:A35" si="30">A6+1</f>
        <v>26</v>
      </c>
      <c r="B7" s="230">
        <f t="shared" si="28"/>
        <v>5.5457999999999998</v>
      </c>
      <c r="C7" s="114">
        <f t="shared" si="29"/>
        <v>5.0416363636363641</v>
      </c>
      <c r="D7" s="114">
        <f t="shared" si="1"/>
        <v>4.6214999999999993</v>
      </c>
      <c r="E7" s="114">
        <f t="shared" si="2"/>
        <v>4.266</v>
      </c>
      <c r="F7" s="114">
        <f t="shared" si="3"/>
        <v>3.9612857142857143</v>
      </c>
      <c r="G7" s="114">
        <f t="shared" si="4"/>
        <v>3.6972</v>
      </c>
      <c r="H7" s="114">
        <f t="shared" si="5"/>
        <v>3.4661249999999999</v>
      </c>
      <c r="I7" s="114">
        <f t="shared" si="6"/>
        <v>3.2622352941176467</v>
      </c>
      <c r="J7" s="114">
        <f t="shared" si="7"/>
        <v>3.081</v>
      </c>
      <c r="K7" s="114">
        <f t="shared" si="8"/>
        <v>2.9188421052631579</v>
      </c>
      <c r="L7" s="114">
        <f t="shared" si="9"/>
        <v>2.7728999999999999</v>
      </c>
      <c r="M7" s="114">
        <f t="shared" si="10"/>
        <v>2.640857142857143</v>
      </c>
      <c r="N7" s="114">
        <f t="shared" si="11"/>
        <v>2.5208181818181821</v>
      </c>
      <c r="O7" s="114">
        <f t="shared" si="12"/>
        <v>2.4112173913043478</v>
      </c>
      <c r="P7" s="114">
        <f t="shared" si="13"/>
        <v>2.3107499999999996</v>
      </c>
      <c r="Q7" s="114">
        <f t="shared" si="14"/>
        <v>2.2183200000000003</v>
      </c>
      <c r="R7" s="114">
        <f t="shared" si="15"/>
        <v>2.133</v>
      </c>
      <c r="S7" s="114">
        <f t="shared" si="16"/>
        <v>2.0539999999999998</v>
      </c>
      <c r="T7" s="114">
        <f t="shared" si="17"/>
        <v>1.9806428571428571</v>
      </c>
      <c r="U7" s="114">
        <f t="shared" si="18"/>
        <v>1.9123448275862069</v>
      </c>
      <c r="V7" s="114">
        <f t="shared" si="19"/>
        <v>1.8486</v>
      </c>
      <c r="W7" s="116">
        <f t="shared" si="20"/>
        <v>1.7889677419354839</v>
      </c>
      <c r="X7" s="116">
        <f t="shared" si="21"/>
        <v>1.7330625</v>
      </c>
      <c r="Y7" s="116">
        <f t="shared" si="22"/>
        <v>1.6805454545454546</v>
      </c>
      <c r="Z7" s="116">
        <f t="shared" si="23"/>
        <v>1.6311176470588233</v>
      </c>
      <c r="AA7" s="116">
        <f t="shared" si="24"/>
        <v>1.5845142857142858</v>
      </c>
      <c r="AB7" s="116">
        <f t="shared" si="25"/>
        <v>1.5405</v>
      </c>
      <c r="AC7" s="116">
        <f t="shared" si="26"/>
        <v>1.498864864864865</v>
      </c>
      <c r="AD7" s="116">
        <f t="shared" si="27"/>
        <v>1.459421052631579</v>
      </c>
    </row>
    <row r="8" spans="1:30" ht="20.25" x14ac:dyDescent="0.2">
      <c r="A8" s="254">
        <f t="shared" si="30"/>
        <v>27</v>
      </c>
      <c r="B8" s="230">
        <f t="shared" si="28"/>
        <v>5.7591000000000001</v>
      </c>
      <c r="C8" s="114">
        <f t="shared" si="29"/>
        <v>5.2355454545454547</v>
      </c>
      <c r="D8" s="114">
        <f t="shared" si="1"/>
        <v>4.7992499999999998</v>
      </c>
      <c r="E8" s="114">
        <f t="shared" si="2"/>
        <v>4.430076923076923</v>
      </c>
      <c r="F8" s="114">
        <f t="shared" si="3"/>
        <v>4.1136428571428576</v>
      </c>
      <c r="G8" s="114">
        <f t="shared" si="4"/>
        <v>3.8393999999999999</v>
      </c>
      <c r="H8" s="114">
        <f t="shared" si="5"/>
        <v>3.5994375000000001</v>
      </c>
      <c r="I8" s="114">
        <f t="shared" si="6"/>
        <v>3.3877058823529409</v>
      </c>
      <c r="J8" s="114">
        <f t="shared" si="7"/>
        <v>3.1995</v>
      </c>
      <c r="K8" s="114">
        <f t="shared" si="8"/>
        <v>3.0311052631578947</v>
      </c>
      <c r="L8" s="114">
        <f t="shared" si="9"/>
        <v>2.8795500000000001</v>
      </c>
      <c r="M8" s="114">
        <f t="shared" si="10"/>
        <v>2.7424285714285714</v>
      </c>
      <c r="N8" s="114">
        <f t="shared" si="11"/>
        <v>2.6177727272727274</v>
      </c>
      <c r="O8" s="114">
        <f t="shared" si="12"/>
        <v>2.5039565217391306</v>
      </c>
      <c r="P8" s="114">
        <f t="shared" si="13"/>
        <v>2.3996249999999999</v>
      </c>
      <c r="Q8" s="114">
        <f t="shared" si="14"/>
        <v>2.3036400000000001</v>
      </c>
      <c r="R8" s="114">
        <f t="shared" si="15"/>
        <v>2.2150384615384615</v>
      </c>
      <c r="S8" s="114">
        <f t="shared" si="16"/>
        <v>2.133</v>
      </c>
      <c r="T8" s="114">
        <f t="shared" si="17"/>
        <v>2.0568214285714288</v>
      </c>
      <c r="U8" s="114">
        <f t="shared" si="18"/>
        <v>1.9858965517241378</v>
      </c>
      <c r="V8" s="114">
        <f t="shared" si="19"/>
        <v>1.9197</v>
      </c>
      <c r="W8" s="116">
        <f t="shared" si="20"/>
        <v>1.8577741935483871</v>
      </c>
      <c r="X8" s="116">
        <f t="shared" si="21"/>
        <v>1.79971875</v>
      </c>
      <c r="Y8" s="116">
        <f t="shared" si="22"/>
        <v>1.7451818181818184</v>
      </c>
      <c r="Z8" s="116">
        <f t="shared" si="23"/>
        <v>1.6938529411764705</v>
      </c>
      <c r="AA8" s="116">
        <f t="shared" si="24"/>
        <v>1.645457142857143</v>
      </c>
      <c r="AB8" s="116">
        <f t="shared" si="25"/>
        <v>1.59975</v>
      </c>
      <c r="AC8" s="116">
        <f t="shared" si="26"/>
        <v>1.5565135135135135</v>
      </c>
      <c r="AD8" s="116">
        <f t="shared" si="27"/>
        <v>1.5155526315789474</v>
      </c>
    </row>
    <row r="9" spans="1:30" ht="20.25" x14ac:dyDescent="0.2">
      <c r="A9" s="254">
        <f t="shared" si="30"/>
        <v>28</v>
      </c>
      <c r="B9" s="230">
        <f t="shared" si="28"/>
        <v>5.9723999999999995</v>
      </c>
      <c r="C9" s="114">
        <f t="shared" si="29"/>
        <v>5.4294545454545453</v>
      </c>
      <c r="D9" s="114">
        <f t="shared" si="1"/>
        <v>4.9770000000000003</v>
      </c>
      <c r="E9" s="114">
        <f t="shared" si="2"/>
        <v>4.594153846153846</v>
      </c>
      <c r="F9" s="114">
        <f t="shared" si="3"/>
        <v>4.266</v>
      </c>
      <c r="G9" s="114">
        <f t="shared" si="4"/>
        <v>3.9816000000000003</v>
      </c>
      <c r="H9" s="114">
        <f t="shared" si="5"/>
        <v>3.7327500000000002</v>
      </c>
      <c r="I9" s="114">
        <f t="shared" si="6"/>
        <v>3.5131764705882351</v>
      </c>
      <c r="J9" s="114">
        <f t="shared" si="7"/>
        <v>3.3180000000000001</v>
      </c>
      <c r="K9" s="114">
        <f t="shared" si="8"/>
        <v>3.1433684210526316</v>
      </c>
      <c r="L9" s="114">
        <f t="shared" si="9"/>
        <v>2.9861999999999997</v>
      </c>
      <c r="M9" s="114">
        <f t="shared" si="10"/>
        <v>2.8439999999999999</v>
      </c>
      <c r="N9" s="114">
        <f t="shared" si="11"/>
        <v>2.7147272727272727</v>
      </c>
      <c r="O9" s="114">
        <f t="shared" si="12"/>
        <v>2.5966956521739131</v>
      </c>
      <c r="P9" s="114">
        <f t="shared" si="13"/>
        <v>2.4885000000000002</v>
      </c>
      <c r="Q9" s="114">
        <f t="shared" si="14"/>
        <v>2.3889600000000004</v>
      </c>
      <c r="R9" s="114">
        <f t="shared" si="15"/>
        <v>2.297076923076923</v>
      </c>
      <c r="S9" s="114">
        <f t="shared" si="16"/>
        <v>2.2119999999999997</v>
      </c>
      <c r="T9" s="114">
        <f t="shared" si="17"/>
        <v>2.133</v>
      </c>
      <c r="U9" s="114">
        <f t="shared" si="18"/>
        <v>2.0594482758620689</v>
      </c>
      <c r="V9" s="114">
        <f t="shared" si="19"/>
        <v>1.9908000000000001</v>
      </c>
      <c r="W9" s="116">
        <f t="shared" si="20"/>
        <v>1.9265806451612904</v>
      </c>
      <c r="X9" s="116">
        <f t="shared" si="21"/>
        <v>1.8663750000000001</v>
      </c>
      <c r="Y9" s="116">
        <f t="shared" si="22"/>
        <v>1.8098181818181818</v>
      </c>
      <c r="Z9" s="116">
        <f t="shared" si="23"/>
        <v>1.7565882352941176</v>
      </c>
      <c r="AA9" s="116">
        <f t="shared" si="24"/>
        <v>1.7064000000000001</v>
      </c>
      <c r="AB9" s="116">
        <f t="shared" si="25"/>
        <v>1.659</v>
      </c>
      <c r="AC9" s="116">
        <f t="shared" si="26"/>
        <v>1.6141621621621622</v>
      </c>
      <c r="AD9" s="116">
        <f t="shared" si="27"/>
        <v>1.5716842105263158</v>
      </c>
    </row>
    <row r="10" spans="1:30" ht="20.25" x14ac:dyDescent="0.2">
      <c r="A10" s="254">
        <f t="shared" si="30"/>
        <v>29</v>
      </c>
      <c r="B10" s="230">
        <f t="shared" si="28"/>
        <v>6.1856999999999998</v>
      </c>
      <c r="C10" s="114">
        <f t="shared" si="29"/>
        <v>5.6233636363636359</v>
      </c>
      <c r="D10" s="114">
        <f t="shared" si="1"/>
        <v>5.1547499999999999</v>
      </c>
      <c r="E10" s="114">
        <f t="shared" si="2"/>
        <v>4.758230769230769</v>
      </c>
      <c r="F10" s="114">
        <f t="shared" si="3"/>
        <v>4.4183571428571433</v>
      </c>
      <c r="G10" s="114">
        <f t="shared" si="4"/>
        <v>4.1238000000000001</v>
      </c>
      <c r="H10" s="114">
        <f t="shared" si="5"/>
        <v>3.8660625</v>
      </c>
      <c r="I10" s="114">
        <f t="shared" si="6"/>
        <v>3.6386470588235293</v>
      </c>
      <c r="J10" s="114">
        <f t="shared" si="7"/>
        <v>3.4365000000000001</v>
      </c>
      <c r="K10" s="114">
        <f t="shared" si="8"/>
        <v>3.2556315789473684</v>
      </c>
      <c r="L10" s="114">
        <f t="shared" si="9"/>
        <v>3.0928499999999999</v>
      </c>
      <c r="M10" s="114">
        <f t="shared" si="10"/>
        <v>2.9455714285714287</v>
      </c>
      <c r="N10" s="114">
        <f t="shared" si="11"/>
        <v>2.8116818181818179</v>
      </c>
      <c r="O10" s="114">
        <f t="shared" si="12"/>
        <v>2.689434782608696</v>
      </c>
      <c r="P10" s="114">
        <f t="shared" si="13"/>
        <v>2.577375</v>
      </c>
      <c r="Q10" s="114">
        <f t="shared" si="14"/>
        <v>2.4742799999999998</v>
      </c>
      <c r="R10" s="114">
        <f t="shared" si="15"/>
        <v>2.3791153846153845</v>
      </c>
      <c r="S10" s="114">
        <f t="shared" si="16"/>
        <v>2.2910000000000004</v>
      </c>
      <c r="T10" s="114">
        <f t="shared" si="17"/>
        <v>2.2091785714285717</v>
      </c>
      <c r="U10" s="114">
        <f t="shared" si="18"/>
        <v>2.133</v>
      </c>
      <c r="V10" s="114">
        <f t="shared" si="19"/>
        <v>2.0619000000000001</v>
      </c>
      <c r="W10" s="116">
        <f t="shared" si="20"/>
        <v>1.9953870967741933</v>
      </c>
      <c r="X10" s="116">
        <f t="shared" si="21"/>
        <v>1.93303125</v>
      </c>
      <c r="Y10" s="116">
        <f t="shared" si="22"/>
        <v>1.8744545454545454</v>
      </c>
      <c r="Z10" s="116">
        <f t="shared" si="23"/>
        <v>1.8193235294117647</v>
      </c>
      <c r="AA10" s="116">
        <f t="shared" si="24"/>
        <v>1.7673428571428573</v>
      </c>
      <c r="AB10" s="116">
        <f t="shared" si="25"/>
        <v>1.7182500000000001</v>
      </c>
      <c r="AC10" s="116">
        <f t="shared" si="26"/>
        <v>1.6718108108108107</v>
      </c>
      <c r="AD10" s="116">
        <f t="shared" si="27"/>
        <v>1.6278157894736842</v>
      </c>
    </row>
    <row r="11" spans="1:30" ht="20.25" x14ac:dyDescent="0.2">
      <c r="A11" s="254">
        <f t="shared" si="30"/>
        <v>30</v>
      </c>
      <c r="B11" s="230">
        <f t="shared" si="28"/>
        <v>6.399</v>
      </c>
      <c r="C11" s="114">
        <f t="shared" si="29"/>
        <v>5.8172727272727265</v>
      </c>
      <c r="D11" s="114">
        <f t="shared" si="1"/>
        <v>5.3324999999999996</v>
      </c>
      <c r="E11" s="114">
        <f t="shared" si="2"/>
        <v>4.9223076923076921</v>
      </c>
      <c r="F11" s="114">
        <f t="shared" si="3"/>
        <v>4.5707142857142857</v>
      </c>
      <c r="G11" s="114">
        <f t="shared" si="4"/>
        <v>4.266</v>
      </c>
      <c r="H11" s="114">
        <f t="shared" si="5"/>
        <v>3.9993750000000001</v>
      </c>
      <c r="I11" s="114">
        <f t="shared" si="6"/>
        <v>3.7641176470588236</v>
      </c>
      <c r="J11" s="114">
        <f t="shared" si="7"/>
        <v>3.5550000000000002</v>
      </c>
      <c r="K11" s="114">
        <f t="shared" si="8"/>
        <v>3.3678947368421053</v>
      </c>
      <c r="L11" s="114">
        <f t="shared" si="9"/>
        <v>3.1995</v>
      </c>
      <c r="M11" s="114">
        <f t="shared" si="10"/>
        <v>3.0471428571428572</v>
      </c>
      <c r="N11" s="114">
        <f t="shared" si="11"/>
        <v>2.9086363636363632</v>
      </c>
      <c r="O11" s="114">
        <f t="shared" si="12"/>
        <v>2.7821739130434784</v>
      </c>
      <c r="P11" s="114">
        <f t="shared" si="13"/>
        <v>2.6662499999999998</v>
      </c>
      <c r="Q11" s="114">
        <f t="shared" si="14"/>
        <v>2.5596000000000001</v>
      </c>
      <c r="R11" s="114">
        <f t="shared" si="15"/>
        <v>2.461153846153846</v>
      </c>
      <c r="S11" s="114">
        <f t="shared" si="16"/>
        <v>2.37</v>
      </c>
      <c r="T11" s="114">
        <f t="shared" si="17"/>
        <v>2.2853571428571429</v>
      </c>
      <c r="U11" s="114">
        <f t="shared" si="18"/>
        <v>2.2065517241379311</v>
      </c>
      <c r="V11" s="114">
        <f t="shared" si="19"/>
        <v>2.133</v>
      </c>
      <c r="W11" s="116">
        <f t="shared" si="20"/>
        <v>2.064193548387097</v>
      </c>
      <c r="X11" s="116">
        <f t="shared" si="21"/>
        <v>1.9996875000000001</v>
      </c>
      <c r="Y11" s="116">
        <f t="shared" si="22"/>
        <v>1.939090909090909</v>
      </c>
      <c r="Z11" s="116">
        <f t="shared" si="23"/>
        <v>1.8820588235294118</v>
      </c>
      <c r="AA11" s="116">
        <f t="shared" si="24"/>
        <v>1.8282857142857143</v>
      </c>
      <c r="AB11" s="116">
        <f t="shared" si="25"/>
        <v>1.7775000000000001</v>
      </c>
      <c r="AC11" s="116">
        <f t="shared" si="26"/>
        <v>1.7294594594594597</v>
      </c>
      <c r="AD11" s="116">
        <f t="shared" si="27"/>
        <v>1.6839473684210526</v>
      </c>
    </row>
    <row r="12" spans="1:30" ht="20.25" x14ac:dyDescent="0.2">
      <c r="A12" s="254">
        <f t="shared" si="30"/>
        <v>31</v>
      </c>
      <c r="B12" s="230">
        <f t="shared" si="28"/>
        <v>6.6123000000000003</v>
      </c>
      <c r="C12" s="114">
        <f t="shared" si="29"/>
        <v>6.0111818181818188</v>
      </c>
      <c r="D12" s="114">
        <f t="shared" si="1"/>
        <v>5.5102500000000001</v>
      </c>
      <c r="E12" s="114">
        <f t="shared" si="2"/>
        <v>5.0863846153846151</v>
      </c>
      <c r="F12" s="114">
        <f t="shared" si="3"/>
        <v>4.723071428571429</v>
      </c>
      <c r="G12" s="114">
        <f t="shared" si="4"/>
        <v>4.4082000000000008</v>
      </c>
      <c r="H12" s="114">
        <f t="shared" si="5"/>
        <v>4.1326875000000003</v>
      </c>
      <c r="I12" s="114">
        <f t="shared" si="6"/>
        <v>3.8895882352941178</v>
      </c>
      <c r="J12" s="114">
        <f t="shared" si="7"/>
        <v>3.6735000000000002</v>
      </c>
      <c r="K12" s="114">
        <f t="shared" si="8"/>
        <v>3.4801578947368421</v>
      </c>
      <c r="L12" s="114">
        <f t="shared" si="9"/>
        <v>3.3061500000000001</v>
      </c>
      <c r="M12" s="114">
        <f t="shared" si="10"/>
        <v>3.148714285714286</v>
      </c>
      <c r="N12" s="114">
        <f t="shared" si="11"/>
        <v>3.0055909090909094</v>
      </c>
      <c r="O12" s="114">
        <f t="shared" si="12"/>
        <v>2.8749130434782608</v>
      </c>
      <c r="P12" s="114">
        <f t="shared" si="13"/>
        <v>2.755125</v>
      </c>
      <c r="Q12" s="114">
        <f t="shared" si="14"/>
        <v>2.6449199999999999</v>
      </c>
      <c r="R12" s="114">
        <f t="shared" si="15"/>
        <v>2.5431923076923075</v>
      </c>
      <c r="S12" s="114">
        <f t="shared" si="16"/>
        <v>2.4489999999999998</v>
      </c>
      <c r="T12" s="114">
        <f t="shared" si="17"/>
        <v>2.3615357142857145</v>
      </c>
      <c r="U12" s="114">
        <f t="shared" si="18"/>
        <v>2.2801034482758618</v>
      </c>
      <c r="V12" s="114">
        <f t="shared" si="19"/>
        <v>2.2041000000000004</v>
      </c>
      <c r="W12" s="116">
        <f t="shared" si="20"/>
        <v>2.133</v>
      </c>
      <c r="X12" s="116">
        <f t="shared" si="21"/>
        <v>2.0663437500000001</v>
      </c>
      <c r="Y12" s="116">
        <f t="shared" si="22"/>
        <v>2.0037272727272728</v>
      </c>
      <c r="Z12" s="116">
        <f t="shared" si="23"/>
        <v>1.9447941176470589</v>
      </c>
      <c r="AA12" s="116">
        <f t="shared" si="24"/>
        <v>1.8892285714285713</v>
      </c>
      <c r="AB12" s="116">
        <f t="shared" si="25"/>
        <v>1.8367500000000001</v>
      </c>
      <c r="AC12" s="116">
        <f t="shared" si="26"/>
        <v>1.7871081081081082</v>
      </c>
      <c r="AD12" s="116">
        <f t="shared" si="27"/>
        <v>1.7400789473684211</v>
      </c>
    </row>
    <row r="13" spans="1:30" ht="20.25" x14ac:dyDescent="0.2">
      <c r="A13" s="254">
        <f t="shared" si="30"/>
        <v>32</v>
      </c>
      <c r="B13" s="230">
        <f t="shared" si="28"/>
        <v>6.8256000000000006</v>
      </c>
      <c r="C13" s="114">
        <f t="shared" si="29"/>
        <v>6.2050909090909094</v>
      </c>
      <c r="D13" s="114">
        <f t="shared" si="1"/>
        <v>5.6879999999999997</v>
      </c>
      <c r="E13" s="114">
        <f t="shared" si="2"/>
        <v>5.250461538461539</v>
      </c>
      <c r="F13" s="114">
        <f t="shared" si="3"/>
        <v>4.8754285714285714</v>
      </c>
      <c r="G13" s="114">
        <f t="shared" si="4"/>
        <v>4.5503999999999998</v>
      </c>
      <c r="H13" s="114">
        <f t="shared" si="5"/>
        <v>4.266</v>
      </c>
      <c r="I13" s="114">
        <f t="shared" si="6"/>
        <v>4.0150588235294116</v>
      </c>
      <c r="J13" s="114">
        <f t="shared" si="7"/>
        <v>3.7919999999999998</v>
      </c>
      <c r="K13" s="114">
        <f t="shared" si="8"/>
        <v>3.592421052631579</v>
      </c>
      <c r="L13" s="114">
        <f t="shared" si="9"/>
        <v>3.4128000000000003</v>
      </c>
      <c r="M13" s="114">
        <f t="shared" si="10"/>
        <v>3.250285714285714</v>
      </c>
      <c r="N13" s="114">
        <f t="shared" si="11"/>
        <v>3.1025454545454547</v>
      </c>
      <c r="O13" s="114">
        <f t="shared" si="12"/>
        <v>2.9676521739130433</v>
      </c>
      <c r="P13" s="114">
        <f t="shared" si="13"/>
        <v>2.8439999999999999</v>
      </c>
      <c r="Q13" s="114">
        <f t="shared" si="14"/>
        <v>2.7302400000000002</v>
      </c>
      <c r="R13" s="114">
        <f t="shared" si="15"/>
        <v>2.6252307692307695</v>
      </c>
      <c r="S13" s="114">
        <f t="shared" si="16"/>
        <v>2.528</v>
      </c>
      <c r="T13" s="114">
        <f t="shared" si="17"/>
        <v>2.4377142857142857</v>
      </c>
      <c r="U13" s="114">
        <f t="shared" si="18"/>
        <v>2.3536551724137933</v>
      </c>
      <c r="V13" s="114">
        <f t="shared" si="19"/>
        <v>2.2751999999999999</v>
      </c>
      <c r="W13" s="116">
        <f t="shared" si="20"/>
        <v>2.201806451612903</v>
      </c>
      <c r="X13" s="116">
        <f t="shared" si="21"/>
        <v>2.133</v>
      </c>
      <c r="Y13" s="116">
        <f t="shared" si="22"/>
        <v>2.0683636363636366</v>
      </c>
      <c r="Z13" s="116">
        <f t="shared" si="23"/>
        <v>2.0075294117647058</v>
      </c>
      <c r="AA13" s="116">
        <f t="shared" si="24"/>
        <v>1.9501714285714284</v>
      </c>
      <c r="AB13" s="116">
        <f t="shared" si="25"/>
        <v>1.8959999999999999</v>
      </c>
      <c r="AC13" s="116">
        <f t="shared" si="26"/>
        <v>1.8447567567567569</v>
      </c>
      <c r="AD13" s="116">
        <f t="shared" si="27"/>
        <v>1.7962105263157895</v>
      </c>
    </row>
    <row r="14" spans="1:30" ht="20.25" x14ac:dyDescent="0.2">
      <c r="A14" s="254">
        <f t="shared" si="30"/>
        <v>33</v>
      </c>
      <c r="B14" s="230">
        <f t="shared" si="28"/>
        <v>7.0388999999999999</v>
      </c>
      <c r="C14" s="114">
        <f t="shared" si="29"/>
        <v>6.399</v>
      </c>
      <c r="D14" s="114">
        <f t="shared" si="1"/>
        <v>5.8657500000000002</v>
      </c>
      <c r="E14" s="114">
        <f t="shared" si="2"/>
        <v>5.4145384615384611</v>
      </c>
      <c r="F14" s="114">
        <f t="shared" si="3"/>
        <v>5.0277857142857147</v>
      </c>
      <c r="G14" s="114">
        <f t="shared" si="4"/>
        <v>4.6926000000000005</v>
      </c>
      <c r="H14" s="114">
        <f t="shared" si="5"/>
        <v>4.3993124999999997</v>
      </c>
      <c r="I14" s="114">
        <f t="shared" si="6"/>
        <v>4.1405294117647058</v>
      </c>
      <c r="J14" s="114">
        <f t="shared" si="7"/>
        <v>3.9104999999999999</v>
      </c>
      <c r="K14" s="114">
        <f t="shared" si="8"/>
        <v>3.7046842105263158</v>
      </c>
      <c r="L14" s="114">
        <f t="shared" si="9"/>
        <v>3.51945</v>
      </c>
      <c r="M14" s="114">
        <f t="shared" si="10"/>
        <v>3.3518571428571429</v>
      </c>
      <c r="N14" s="114">
        <f t="shared" si="11"/>
        <v>3.1995</v>
      </c>
      <c r="O14" s="114">
        <f t="shared" si="12"/>
        <v>3.0603913043478261</v>
      </c>
      <c r="P14" s="114">
        <f t="shared" si="13"/>
        <v>2.9328750000000001</v>
      </c>
      <c r="Q14" s="114">
        <f t="shared" si="14"/>
        <v>2.8155600000000001</v>
      </c>
      <c r="R14" s="114">
        <f t="shared" si="15"/>
        <v>2.7072692307692305</v>
      </c>
      <c r="S14" s="114">
        <f t="shared" si="16"/>
        <v>2.6070000000000002</v>
      </c>
      <c r="T14" s="114">
        <f t="shared" si="17"/>
        <v>2.5138928571428574</v>
      </c>
      <c r="U14" s="114">
        <f t="shared" si="18"/>
        <v>2.4272068965517244</v>
      </c>
      <c r="V14" s="114">
        <f t="shared" si="19"/>
        <v>2.3463000000000003</v>
      </c>
      <c r="W14" s="116">
        <f t="shared" si="20"/>
        <v>2.2706129032258064</v>
      </c>
      <c r="X14" s="116">
        <f t="shared" si="21"/>
        <v>2.1996562499999999</v>
      </c>
      <c r="Y14" s="116">
        <f t="shared" si="22"/>
        <v>2.133</v>
      </c>
      <c r="Z14" s="116">
        <f t="shared" si="23"/>
        <v>2.0702647058823529</v>
      </c>
      <c r="AA14" s="116">
        <f t="shared" si="24"/>
        <v>2.0111142857142856</v>
      </c>
      <c r="AB14" s="116">
        <f t="shared" si="25"/>
        <v>1.9552499999999999</v>
      </c>
      <c r="AC14" s="116">
        <f t="shared" si="26"/>
        <v>1.9024054054054054</v>
      </c>
      <c r="AD14" s="116">
        <f t="shared" si="27"/>
        <v>1.8523421052631579</v>
      </c>
    </row>
    <row r="15" spans="1:30" ht="20.25" x14ac:dyDescent="0.2">
      <c r="A15" s="254">
        <f t="shared" si="30"/>
        <v>34</v>
      </c>
      <c r="B15" s="230">
        <f t="shared" si="28"/>
        <v>7.2522000000000002</v>
      </c>
      <c r="C15" s="114">
        <f t="shared" si="29"/>
        <v>6.5929090909090906</v>
      </c>
      <c r="D15" s="114">
        <f t="shared" si="1"/>
        <v>6.0435000000000008</v>
      </c>
      <c r="E15" s="114">
        <f t="shared" si="2"/>
        <v>5.578615384615385</v>
      </c>
      <c r="F15" s="114">
        <f t="shared" si="3"/>
        <v>5.1801428571428572</v>
      </c>
      <c r="G15" s="114">
        <f t="shared" si="4"/>
        <v>4.8347999999999995</v>
      </c>
      <c r="H15" s="114">
        <f t="shared" si="5"/>
        <v>4.5326250000000003</v>
      </c>
      <c r="I15" s="114">
        <f t="shared" si="6"/>
        <v>4.266</v>
      </c>
      <c r="J15" s="114">
        <f t="shared" si="7"/>
        <v>4.0289999999999999</v>
      </c>
      <c r="K15" s="114">
        <f t="shared" si="8"/>
        <v>3.8169473684210526</v>
      </c>
      <c r="L15" s="114">
        <f t="shared" si="9"/>
        <v>3.6261000000000001</v>
      </c>
      <c r="M15" s="114">
        <f t="shared" si="10"/>
        <v>3.4534285714285713</v>
      </c>
      <c r="N15" s="114">
        <f t="shared" si="11"/>
        <v>3.2964545454545453</v>
      </c>
      <c r="O15" s="114">
        <f t="shared" si="12"/>
        <v>3.1531304347826086</v>
      </c>
      <c r="P15" s="114">
        <f t="shared" si="13"/>
        <v>3.0217500000000004</v>
      </c>
      <c r="Q15" s="114">
        <f t="shared" si="14"/>
        <v>2.9008800000000003</v>
      </c>
      <c r="R15" s="114">
        <f t="shared" si="15"/>
        <v>2.7893076923076925</v>
      </c>
      <c r="S15" s="114">
        <f t="shared" si="16"/>
        <v>2.6859999999999999</v>
      </c>
      <c r="T15" s="114">
        <f t="shared" si="17"/>
        <v>2.5900714285714286</v>
      </c>
      <c r="U15" s="114">
        <f t="shared" si="18"/>
        <v>2.500758620689655</v>
      </c>
      <c r="V15" s="114">
        <f t="shared" si="19"/>
        <v>2.4173999999999998</v>
      </c>
      <c r="W15" s="116">
        <f t="shared" si="20"/>
        <v>2.3394193548387094</v>
      </c>
      <c r="X15" s="116">
        <f t="shared" si="21"/>
        <v>2.2663125000000002</v>
      </c>
      <c r="Y15" s="116">
        <f t="shared" si="22"/>
        <v>2.1976363636363634</v>
      </c>
      <c r="Z15" s="116">
        <f t="shared" si="23"/>
        <v>2.133</v>
      </c>
      <c r="AA15" s="116">
        <f t="shared" si="24"/>
        <v>2.072057142857143</v>
      </c>
      <c r="AB15" s="116">
        <f t="shared" si="25"/>
        <v>2.0145</v>
      </c>
      <c r="AC15" s="116">
        <f t="shared" si="26"/>
        <v>1.9600540540540541</v>
      </c>
      <c r="AD15" s="116">
        <f t="shared" si="27"/>
        <v>1.9084736842105263</v>
      </c>
    </row>
    <row r="16" spans="1:30" ht="20.25" x14ac:dyDescent="0.2">
      <c r="A16" s="254">
        <f t="shared" si="30"/>
        <v>35</v>
      </c>
      <c r="B16" s="230">
        <f t="shared" si="28"/>
        <v>7.4655000000000005</v>
      </c>
      <c r="C16" s="114">
        <f t="shared" si="29"/>
        <v>6.7868181818181812</v>
      </c>
      <c r="D16" s="114">
        <f t="shared" si="1"/>
        <v>6.2212499999999995</v>
      </c>
      <c r="E16" s="114">
        <f t="shared" si="2"/>
        <v>5.742692307692308</v>
      </c>
      <c r="F16" s="114">
        <f t="shared" si="3"/>
        <v>5.3324999999999996</v>
      </c>
      <c r="G16" s="114">
        <f t="shared" si="4"/>
        <v>4.9770000000000003</v>
      </c>
      <c r="H16" s="114">
        <f t="shared" si="5"/>
        <v>4.6659375000000001</v>
      </c>
      <c r="I16" s="114">
        <f t="shared" si="6"/>
        <v>4.3914705882352933</v>
      </c>
      <c r="J16" s="114">
        <f t="shared" si="7"/>
        <v>4.1475</v>
      </c>
      <c r="K16" s="114">
        <f t="shared" si="8"/>
        <v>3.9292105263157895</v>
      </c>
      <c r="L16" s="114">
        <f t="shared" si="9"/>
        <v>3.7327500000000002</v>
      </c>
      <c r="M16" s="114">
        <f t="shared" si="10"/>
        <v>3.5550000000000002</v>
      </c>
      <c r="N16" s="114">
        <f t="shared" si="11"/>
        <v>3.3934090909090906</v>
      </c>
      <c r="O16" s="114">
        <f t="shared" si="12"/>
        <v>3.2458695652173915</v>
      </c>
      <c r="P16" s="114">
        <f t="shared" si="13"/>
        <v>3.1106249999999998</v>
      </c>
      <c r="Q16" s="114">
        <f t="shared" si="14"/>
        <v>2.9861999999999997</v>
      </c>
      <c r="R16" s="114">
        <f t="shared" si="15"/>
        <v>2.871346153846154</v>
      </c>
      <c r="S16" s="114">
        <f t="shared" si="16"/>
        <v>2.7650000000000001</v>
      </c>
      <c r="T16" s="114">
        <f t="shared" si="17"/>
        <v>2.6662499999999998</v>
      </c>
      <c r="U16" s="114">
        <f t="shared" si="18"/>
        <v>2.5743103448275861</v>
      </c>
      <c r="V16" s="114">
        <f t="shared" si="19"/>
        <v>2.4885000000000002</v>
      </c>
      <c r="W16" s="116">
        <f t="shared" si="20"/>
        <v>2.4082258064516133</v>
      </c>
      <c r="X16" s="116">
        <f t="shared" si="21"/>
        <v>2.33296875</v>
      </c>
      <c r="Y16" s="116">
        <f t="shared" si="22"/>
        <v>2.2622727272727272</v>
      </c>
      <c r="Z16" s="116">
        <f t="shared" si="23"/>
        <v>2.1957352941176467</v>
      </c>
      <c r="AA16" s="116">
        <f t="shared" si="24"/>
        <v>2.133</v>
      </c>
      <c r="AB16" s="116">
        <f t="shared" si="25"/>
        <v>2.07375</v>
      </c>
      <c r="AC16" s="116">
        <f t="shared" si="26"/>
        <v>2.0177027027027026</v>
      </c>
      <c r="AD16" s="116">
        <f t="shared" si="27"/>
        <v>1.9646052631578947</v>
      </c>
    </row>
    <row r="17" spans="1:30" ht="20.25" x14ac:dyDescent="0.2">
      <c r="A17" s="254">
        <f t="shared" si="30"/>
        <v>36</v>
      </c>
      <c r="B17" s="230">
        <f t="shared" si="28"/>
        <v>7.6787999999999998</v>
      </c>
      <c r="C17" s="114">
        <f t="shared" si="29"/>
        <v>6.9807272727272736</v>
      </c>
      <c r="D17" s="114">
        <f t="shared" si="1"/>
        <v>6.399</v>
      </c>
      <c r="E17" s="114">
        <f t="shared" si="2"/>
        <v>5.906769230769231</v>
      </c>
      <c r="F17" s="114">
        <f t="shared" si="3"/>
        <v>5.4848571428571429</v>
      </c>
      <c r="G17" s="114">
        <f t="shared" si="4"/>
        <v>5.1192000000000002</v>
      </c>
      <c r="H17" s="114">
        <f t="shared" si="5"/>
        <v>4.7992499999999998</v>
      </c>
      <c r="I17" s="114">
        <f t="shared" si="6"/>
        <v>4.5169411764705885</v>
      </c>
      <c r="J17" s="114">
        <f t="shared" si="7"/>
        <v>4.266</v>
      </c>
      <c r="K17" s="114">
        <f t="shared" si="8"/>
        <v>4.0414736842105263</v>
      </c>
      <c r="L17" s="114">
        <f t="shared" si="9"/>
        <v>3.8393999999999999</v>
      </c>
      <c r="M17" s="114">
        <f t="shared" si="10"/>
        <v>3.6565714285714286</v>
      </c>
      <c r="N17" s="114">
        <f t="shared" si="11"/>
        <v>3.4903636363636368</v>
      </c>
      <c r="O17" s="114">
        <f t="shared" si="12"/>
        <v>3.3386086956521739</v>
      </c>
      <c r="P17" s="114">
        <f t="shared" si="13"/>
        <v>3.1995</v>
      </c>
      <c r="Q17" s="114">
        <f t="shared" si="14"/>
        <v>3.07152</v>
      </c>
      <c r="R17" s="114">
        <f t="shared" si="15"/>
        <v>2.9533846153846155</v>
      </c>
      <c r="S17" s="114">
        <f t="shared" si="16"/>
        <v>2.8439999999999999</v>
      </c>
      <c r="T17" s="114">
        <f t="shared" si="17"/>
        <v>2.7424285714285714</v>
      </c>
      <c r="U17" s="114">
        <f t="shared" si="18"/>
        <v>2.6478620689655172</v>
      </c>
      <c r="V17" s="114">
        <f t="shared" si="19"/>
        <v>2.5596000000000001</v>
      </c>
      <c r="W17" s="116">
        <f t="shared" si="20"/>
        <v>2.4770322580645163</v>
      </c>
      <c r="X17" s="116">
        <f t="shared" si="21"/>
        <v>2.3996249999999999</v>
      </c>
      <c r="Y17" s="116">
        <f t="shared" si="22"/>
        <v>2.3269090909090906</v>
      </c>
      <c r="Z17" s="116">
        <f t="shared" si="23"/>
        <v>2.2584705882352942</v>
      </c>
      <c r="AA17" s="116">
        <f t="shared" si="24"/>
        <v>2.193942857142857</v>
      </c>
      <c r="AB17" s="116">
        <f t="shared" si="25"/>
        <v>2.133</v>
      </c>
      <c r="AC17" s="116">
        <f t="shared" si="26"/>
        <v>2.0753513513513515</v>
      </c>
      <c r="AD17" s="116">
        <f t="shared" si="27"/>
        <v>2.0207368421052632</v>
      </c>
    </row>
    <row r="18" spans="1:30" ht="20.25" x14ac:dyDescent="0.2">
      <c r="A18" s="254">
        <f t="shared" si="30"/>
        <v>37</v>
      </c>
      <c r="B18" s="230">
        <f t="shared" si="28"/>
        <v>7.8921000000000001</v>
      </c>
      <c r="C18" s="114">
        <f t="shared" si="29"/>
        <v>7.1746363636363641</v>
      </c>
      <c r="D18" s="114">
        <f t="shared" si="1"/>
        <v>6.5767500000000005</v>
      </c>
      <c r="E18" s="114">
        <f t="shared" si="2"/>
        <v>6.070846153846154</v>
      </c>
      <c r="F18" s="114">
        <f t="shared" si="3"/>
        <v>5.6372142857142853</v>
      </c>
      <c r="G18" s="114">
        <f t="shared" si="4"/>
        <v>5.2614000000000001</v>
      </c>
      <c r="H18" s="114">
        <f t="shared" si="5"/>
        <v>4.9325625000000004</v>
      </c>
      <c r="I18" s="114">
        <f t="shared" si="6"/>
        <v>4.6424117647058818</v>
      </c>
      <c r="J18" s="114">
        <f t="shared" si="7"/>
        <v>4.3844999999999992</v>
      </c>
      <c r="K18" s="114">
        <f t="shared" si="8"/>
        <v>4.1537368421052632</v>
      </c>
      <c r="L18" s="114">
        <f t="shared" si="9"/>
        <v>3.9460500000000001</v>
      </c>
      <c r="M18" s="114">
        <f t="shared" si="10"/>
        <v>3.758142857142857</v>
      </c>
      <c r="N18" s="114">
        <f t="shared" si="11"/>
        <v>3.5873181818181821</v>
      </c>
      <c r="O18" s="114">
        <f t="shared" si="12"/>
        <v>3.4313478260869568</v>
      </c>
      <c r="P18" s="114">
        <f t="shared" si="13"/>
        <v>3.2883750000000003</v>
      </c>
      <c r="Q18" s="114">
        <f t="shared" si="14"/>
        <v>3.1568399999999999</v>
      </c>
      <c r="R18" s="114">
        <f t="shared" si="15"/>
        <v>3.035423076923077</v>
      </c>
      <c r="S18" s="114">
        <f t="shared" si="16"/>
        <v>2.923</v>
      </c>
      <c r="T18" s="114">
        <f t="shared" si="17"/>
        <v>2.8186071428571426</v>
      </c>
      <c r="U18" s="114">
        <f t="shared" si="18"/>
        <v>2.7214137931034483</v>
      </c>
      <c r="V18" s="114">
        <f t="shared" si="19"/>
        <v>2.6307</v>
      </c>
      <c r="W18" s="116">
        <f t="shared" si="20"/>
        <v>2.5458387096774193</v>
      </c>
      <c r="X18" s="116">
        <f t="shared" si="21"/>
        <v>2.4662812500000002</v>
      </c>
      <c r="Y18" s="116">
        <f t="shared" si="22"/>
        <v>2.3915454545454544</v>
      </c>
      <c r="Z18" s="116">
        <f t="shared" si="23"/>
        <v>2.3212058823529409</v>
      </c>
      <c r="AA18" s="116">
        <f t="shared" si="24"/>
        <v>2.2548857142857144</v>
      </c>
      <c r="AB18" s="116">
        <f t="shared" si="25"/>
        <v>2.1922499999999996</v>
      </c>
      <c r="AC18" s="116">
        <f t="shared" si="26"/>
        <v>2.133</v>
      </c>
      <c r="AD18" s="116">
        <f t="shared" si="27"/>
        <v>2.0768684210526316</v>
      </c>
    </row>
    <row r="19" spans="1:30" ht="20.25" x14ac:dyDescent="0.2">
      <c r="A19" s="254">
        <f t="shared" si="30"/>
        <v>38</v>
      </c>
      <c r="B19" s="230">
        <f t="shared" si="28"/>
        <v>8.1053999999999995</v>
      </c>
      <c r="C19" s="114">
        <f t="shared" si="29"/>
        <v>7.3685454545454547</v>
      </c>
      <c r="D19" s="114">
        <f t="shared" si="1"/>
        <v>6.7544999999999993</v>
      </c>
      <c r="E19" s="114">
        <f t="shared" si="2"/>
        <v>6.234923076923077</v>
      </c>
      <c r="F19" s="114">
        <f t="shared" si="3"/>
        <v>5.7895714285714286</v>
      </c>
      <c r="G19" s="114">
        <f t="shared" si="4"/>
        <v>5.4036</v>
      </c>
      <c r="H19" s="114">
        <f t="shared" si="5"/>
        <v>5.0658750000000001</v>
      </c>
      <c r="I19" s="114">
        <f t="shared" si="6"/>
        <v>4.7678823529411769</v>
      </c>
      <c r="J19" s="114">
        <f t="shared" si="7"/>
        <v>4.5030000000000001</v>
      </c>
      <c r="K19" s="114">
        <f t="shared" si="8"/>
        <v>4.266</v>
      </c>
      <c r="L19" s="114">
        <f t="shared" si="9"/>
        <v>4.0526999999999997</v>
      </c>
      <c r="M19" s="114">
        <f t="shared" si="10"/>
        <v>3.8597142857142859</v>
      </c>
      <c r="N19" s="114">
        <f t="shared" si="11"/>
        <v>3.6842727272727274</v>
      </c>
      <c r="O19" s="114">
        <f t="shared" si="12"/>
        <v>3.5240869565217392</v>
      </c>
      <c r="P19" s="114">
        <f t="shared" si="13"/>
        <v>3.3772499999999996</v>
      </c>
      <c r="Q19" s="114">
        <f t="shared" si="14"/>
        <v>3.2421600000000002</v>
      </c>
      <c r="R19" s="114">
        <f t="shared" si="15"/>
        <v>3.1174615384615385</v>
      </c>
      <c r="S19" s="114">
        <f t="shared" si="16"/>
        <v>3.0020000000000002</v>
      </c>
      <c r="T19" s="114">
        <f t="shared" si="17"/>
        <v>2.8947857142857143</v>
      </c>
      <c r="U19" s="114">
        <f t="shared" si="18"/>
        <v>2.7949655172413794</v>
      </c>
      <c r="V19" s="114">
        <f t="shared" si="19"/>
        <v>2.7018</v>
      </c>
      <c r="W19" s="116">
        <f t="shared" si="20"/>
        <v>2.6146451612903228</v>
      </c>
      <c r="X19" s="116">
        <f t="shared" si="21"/>
        <v>2.5329375000000001</v>
      </c>
      <c r="Y19" s="116">
        <f t="shared" si="22"/>
        <v>2.4561818181818182</v>
      </c>
      <c r="Z19" s="116">
        <f t="shared" si="23"/>
        <v>2.3839411764705885</v>
      </c>
      <c r="AA19" s="116">
        <f t="shared" si="24"/>
        <v>2.3158285714285713</v>
      </c>
      <c r="AB19" s="116">
        <f t="shared" si="25"/>
        <v>2.2515000000000001</v>
      </c>
      <c r="AC19" s="116">
        <f t="shared" si="26"/>
        <v>2.1906486486486485</v>
      </c>
      <c r="AD19" s="116">
        <f t="shared" si="27"/>
        <v>2.133</v>
      </c>
    </row>
    <row r="20" spans="1:30" ht="20.25" x14ac:dyDescent="0.2">
      <c r="A20" s="254">
        <f t="shared" si="30"/>
        <v>39</v>
      </c>
      <c r="B20" s="230">
        <f t="shared" si="28"/>
        <v>8.3186999999999998</v>
      </c>
      <c r="C20" s="114">
        <f t="shared" si="29"/>
        <v>7.5624545454545453</v>
      </c>
      <c r="D20" s="114">
        <f t="shared" si="1"/>
        <v>6.9322499999999998</v>
      </c>
      <c r="E20" s="114">
        <f t="shared" si="2"/>
        <v>6.399</v>
      </c>
      <c r="F20" s="114">
        <f t="shared" si="3"/>
        <v>5.941928571428571</v>
      </c>
      <c r="G20" s="114">
        <f t="shared" si="4"/>
        <v>5.5457999999999998</v>
      </c>
      <c r="H20" s="114">
        <f t="shared" si="5"/>
        <v>5.1991874999999999</v>
      </c>
      <c r="I20" s="114">
        <f t="shared" si="6"/>
        <v>4.8933529411764702</v>
      </c>
      <c r="J20" s="114">
        <f t="shared" si="7"/>
        <v>4.6214999999999993</v>
      </c>
      <c r="K20" s="114">
        <f t="shared" si="8"/>
        <v>4.3782631578947369</v>
      </c>
      <c r="L20" s="114">
        <f t="shared" si="9"/>
        <v>4.1593499999999999</v>
      </c>
      <c r="M20" s="114">
        <f t="shared" si="10"/>
        <v>3.9612857142857143</v>
      </c>
      <c r="N20" s="114">
        <f t="shared" si="11"/>
        <v>3.7812272727272727</v>
      </c>
      <c r="O20" s="114">
        <f t="shared" si="12"/>
        <v>3.6168260869565216</v>
      </c>
      <c r="P20" s="114">
        <f t="shared" si="13"/>
        <v>3.4661249999999999</v>
      </c>
      <c r="Q20" s="114">
        <f t="shared" si="14"/>
        <v>3.32748</v>
      </c>
      <c r="R20" s="114">
        <f t="shared" si="15"/>
        <v>3.1995</v>
      </c>
      <c r="S20" s="114">
        <f t="shared" si="16"/>
        <v>3.081</v>
      </c>
      <c r="T20" s="114">
        <f t="shared" si="17"/>
        <v>2.9709642857142855</v>
      </c>
      <c r="U20" s="114">
        <f t="shared" si="18"/>
        <v>2.8685172413793105</v>
      </c>
      <c r="V20" s="114">
        <f t="shared" si="19"/>
        <v>2.7728999999999999</v>
      </c>
      <c r="W20" s="116">
        <f t="shared" si="20"/>
        <v>2.6834516129032258</v>
      </c>
      <c r="X20" s="116">
        <f t="shared" si="21"/>
        <v>2.5995937499999999</v>
      </c>
      <c r="Y20" s="116">
        <f t="shared" si="22"/>
        <v>2.5208181818181821</v>
      </c>
      <c r="Z20" s="116">
        <f t="shared" si="23"/>
        <v>2.4466764705882351</v>
      </c>
      <c r="AA20" s="116">
        <f t="shared" si="24"/>
        <v>2.3767714285714288</v>
      </c>
      <c r="AB20" s="116">
        <f t="shared" si="25"/>
        <v>2.3107499999999996</v>
      </c>
      <c r="AC20" s="116">
        <f t="shared" si="26"/>
        <v>2.248297297297297</v>
      </c>
      <c r="AD20" s="116">
        <f t="shared" si="27"/>
        <v>2.1891315789473684</v>
      </c>
    </row>
    <row r="21" spans="1:30" ht="20.25" x14ac:dyDescent="0.2">
      <c r="A21" s="254">
        <f t="shared" si="30"/>
        <v>40</v>
      </c>
      <c r="B21" s="230">
        <f t="shared" si="28"/>
        <v>8.532</v>
      </c>
      <c r="C21" s="114">
        <f t="shared" si="29"/>
        <v>7.7563636363636359</v>
      </c>
      <c r="D21" s="114">
        <f t="shared" si="1"/>
        <v>7.11</v>
      </c>
      <c r="E21" s="114">
        <f t="shared" si="2"/>
        <v>6.563076923076923</v>
      </c>
      <c r="F21" s="114">
        <f t="shared" si="3"/>
        <v>6.0942857142857143</v>
      </c>
      <c r="G21" s="114">
        <f t="shared" si="4"/>
        <v>5.6879999999999997</v>
      </c>
      <c r="H21" s="114">
        <f t="shared" si="5"/>
        <v>5.3324999999999996</v>
      </c>
      <c r="I21" s="114">
        <f t="shared" si="6"/>
        <v>5.0188235294117645</v>
      </c>
      <c r="J21" s="114">
        <f t="shared" si="7"/>
        <v>4.74</v>
      </c>
      <c r="K21" s="114">
        <f t="shared" si="8"/>
        <v>4.4905263157894737</v>
      </c>
      <c r="L21" s="114">
        <f t="shared" si="9"/>
        <v>4.266</v>
      </c>
      <c r="M21" s="114">
        <f t="shared" si="10"/>
        <v>4.0628571428571423</v>
      </c>
      <c r="N21" s="114">
        <f t="shared" si="11"/>
        <v>3.878181818181818</v>
      </c>
      <c r="O21" s="114">
        <f t="shared" si="12"/>
        <v>3.7095652173913041</v>
      </c>
      <c r="P21" s="114">
        <f t="shared" si="13"/>
        <v>3.5550000000000002</v>
      </c>
      <c r="Q21" s="114">
        <f t="shared" si="14"/>
        <v>3.4128000000000003</v>
      </c>
      <c r="R21" s="114">
        <f t="shared" si="15"/>
        <v>3.2815384615384615</v>
      </c>
      <c r="S21" s="114">
        <f t="shared" si="16"/>
        <v>3.1599999999999997</v>
      </c>
      <c r="T21" s="114">
        <f t="shared" si="17"/>
        <v>3.0471428571428572</v>
      </c>
      <c r="U21" s="114">
        <f t="shared" si="18"/>
        <v>2.9420689655172416</v>
      </c>
      <c r="V21" s="114">
        <f t="shared" si="19"/>
        <v>2.8439999999999999</v>
      </c>
      <c r="W21" s="116">
        <f t="shared" si="20"/>
        <v>2.7522580645161288</v>
      </c>
      <c r="X21" s="116">
        <f t="shared" si="21"/>
        <v>2.6662499999999998</v>
      </c>
      <c r="Y21" s="116">
        <f t="shared" si="22"/>
        <v>2.5854545454545454</v>
      </c>
      <c r="Z21" s="116">
        <f t="shared" si="23"/>
        <v>2.5094117647058822</v>
      </c>
      <c r="AA21" s="116">
        <f t="shared" si="24"/>
        <v>2.4377142857142857</v>
      </c>
      <c r="AB21" s="116">
        <f t="shared" si="25"/>
        <v>2.37</v>
      </c>
      <c r="AC21" s="116">
        <f t="shared" si="26"/>
        <v>2.3059459459459459</v>
      </c>
      <c r="AD21" s="116">
        <f t="shared" si="27"/>
        <v>2.2452631578947368</v>
      </c>
    </row>
    <row r="22" spans="1:30" ht="20.25" x14ac:dyDescent="0.2">
      <c r="A22" s="254">
        <f t="shared" si="30"/>
        <v>41</v>
      </c>
      <c r="B22" s="230">
        <f t="shared" si="28"/>
        <v>8.7452999999999985</v>
      </c>
      <c r="C22" s="114">
        <f t="shared" si="29"/>
        <v>7.9502727272727265</v>
      </c>
      <c r="D22" s="114">
        <f t="shared" si="1"/>
        <v>7.28775</v>
      </c>
      <c r="E22" s="114">
        <f t="shared" si="2"/>
        <v>6.727153846153846</v>
      </c>
      <c r="F22" s="114">
        <f t="shared" si="3"/>
        <v>6.2466428571428567</v>
      </c>
      <c r="G22" s="114">
        <f t="shared" si="4"/>
        <v>5.8302000000000005</v>
      </c>
      <c r="H22" s="114">
        <f t="shared" si="5"/>
        <v>5.4658125000000002</v>
      </c>
      <c r="I22" s="114">
        <f t="shared" si="6"/>
        <v>5.1442941176470587</v>
      </c>
      <c r="J22" s="114">
        <f t="shared" si="7"/>
        <v>4.8584999999999994</v>
      </c>
      <c r="K22" s="114">
        <f t="shared" si="8"/>
        <v>4.6027894736842105</v>
      </c>
      <c r="L22" s="114">
        <f t="shared" si="9"/>
        <v>4.3726499999999993</v>
      </c>
      <c r="M22" s="114">
        <f t="shared" si="10"/>
        <v>4.1644285714285711</v>
      </c>
      <c r="N22" s="114">
        <f t="shared" si="11"/>
        <v>3.9751363636363632</v>
      </c>
      <c r="O22" s="114">
        <f t="shared" si="12"/>
        <v>3.8023043478260869</v>
      </c>
      <c r="P22" s="114">
        <f t="shared" si="13"/>
        <v>3.643875</v>
      </c>
      <c r="Q22" s="114">
        <f t="shared" si="14"/>
        <v>3.4981199999999997</v>
      </c>
      <c r="R22" s="114">
        <f t="shared" si="15"/>
        <v>3.363576923076923</v>
      </c>
      <c r="S22" s="114">
        <f t="shared" si="16"/>
        <v>3.2390000000000003</v>
      </c>
      <c r="T22" s="114">
        <f t="shared" si="17"/>
        <v>3.1233214285714284</v>
      </c>
      <c r="U22" s="114">
        <f t="shared" si="18"/>
        <v>3.0156206896551723</v>
      </c>
      <c r="V22" s="114">
        <f t="shared" si="19"/>
        <v>2.9151000000000002</v>
      </c>
      <c r="W22" s="116">
        <f t="shared" si="20"/>
        <v>2.8210645161290322</v>
      </c>
      <c r="X22" s="116">
        <f t="shared" si="21"/>
        <v>2.7329062500000001</v>
      </c>
      <c r="Y22" s="116">
        <f t="shared" si="22"/>
        <v>2.6500909090909093</v>
      </c>
      <c r="Z22" s="116">
        <f t="shared" si="23"/>
        <v>2.5721470588235293</v>
      </c>
      <c r="AA22" s="116">
        <f t="shared" si="24"/>
        <v>2.4986571428571431</v>
      </c>
      <c r="AB22" s="116">
        <f t="shared" si="25"/>
        <v>2.4292499999999997</v>
      </c>
      <c r="AC22" s="116">
        <f t="shared" si="26"/>
        <v>2.3635945945945944</v>
      </c>
      <c r="AD22" s="116">
        <f t="shared" si="27"/>
        <v>2.3013947368421053</v>
      </c>
    </row>
    <row r="23" spans="1:30" ht="20.25" x14ac:dyDescent="0.2">
      <c r="A23" s="254">
        <f t="shared" si="30"/>
        <v>42</v>
      </c>
      <c r="B23" s="230">
        <f t="shared" si="28"/>
        <v>8.9586000000000006</v>
      </c>
      <c r="C23" s="114">
        <f t="shared" si="29"/>
        <v>8.1441818181818189</v>
      </c>
      <c r="D23" s="114">
        <f t="shared" si="1"/>
        <v>7.4655000000000005</v>
      </c>
      <c r="E23" s="114">
        <f t="shared" si="2"/>
        <v>6.891230769230769</v>
      </c>
      <c r="F23" s="158">
        <f t="shared" si="3"/>
        <v>6.399</v>
      </c>
      <c r="G23" s="114">
        <f t="shared" si="4"/>
        <v>5.9723999999999995</v>
      </c>
      <c r="H23" s="251">
        <f t="shared" si="5"/>
        <v>5.5991249999999999</v>
      </c>
      <c r="I23" s="114">
        <f t="shared" si="6"/>
        <v>5.2697647058823529</v>
      </c>
      <c r="J23" s="114">
        <f t="shared" si="7"/>
        <v>4.9770000000000003</v>
      </c>
      <c r="K23" s="114">
        <f t="shared" si="8"/>
        <v>4.7150526315789483</v>
      </c>
      <c r="L23" s="114">
        <f t="shared" si="9"/>
        <v>4.4793000000000003</v>
      </c>
      <c r="M23" s="114">
        <f t="shared" si="10"/>
        <v>4.266</v>
      </c>
      <c r="N23" s="114">
        <f t="shared" si="11"/>
        <v>4.0720909090909094</v>
      </c>
      <c r="O23" s="114">
        <f t="shared" si="12"/>
        <v>3.8950434782608694</v>
      </c>
      <c r="P23" s="114">
        <f t="shared" si="13"/>
        <v>3.7327500000000002</v>
      </c>
      <c r="Q23" s="114">
        <f t="shared" si="14"/>
        <v>3.58344</v>
      </c>
      <c r="R23" s="114">
        <f t="shared" si="15"/>
        <v>3.4456153846153845</v>
      </c>
      <c r="S23" s="114">
        <f t="shared" si="16"/>
        <v>3.3180000000000001</v>
      </c>
      <c r="T23" s="114">
        <f t="shared" si="17"/>
        <v>3.1995</v>
      </c>
      <c r="U23" s="114">
        <f t="shared" si="18"/>
        <v>3.0891724137931034</v>
      </c>
      <c r="V23" s="114">
        <f t="shared" si="19"/>
        <v>2.9861999999999997</v>
      </c>
      <c r="W23" s="116">
        <f t="shared" si="20"/>
        <v>2.8898709677419352</v>
      </c>
      <c r="X23" s="116">
        <f t="shared" si="21"/>
        <v>2.7995625</v>
      </c>
      <c r="Y23" s="116">
        <f t="shared" si="22"/>
        <v>2.7147272727272727</v>
      </c>
      <c r="Z23" s="116">
        <f t="shared" si="23"/>
        <v>2.6348823529411765</v>
      </c>
      <c r="AA23" s="116">
        <f t="shared" si="24"/>
        <v>2.5596000000000001</v>
      </c>
      <c r="AB23" s="116">
        <f t="shared" si="25"/>
        <v>2.4885000000000002</v>
      </c>
      <c r="AC23" s="116">
        <f t="shared" si="26"/>
        <v>2.4212432432432434</v>
      </c>
      <c r="AD23" s="116">
        <f t="shared" si="27"/>
        <v>2.3575263157894741</v>
      </c>
    </row>
    <row r="24" spans="1:30" ht="20.25" x14ac:dyDescent="0.2">
      <c r="A24" s="254">
        <f t="shared" si="30"/>
        <v>43</v>
      </c>
      <c r="B24" s="230">
        <f t="shared" si="28"/>
        <v>9.1718999999999991</v>
      </c>
      <c r="C24" s="114">
        <f t="shared" si="29"/>
        <v>8.3380909090909086</v>
      </c>
      <c r="D24" s="114">
        <f t="shared" si="1"/>
        <v>7.6432500000000001</v>
      </c>
      <c r="E24" s="114">
        <f t="shared" si="2"/>
        <v>7.0553076923076921</v>
      </c>
      <c r="F24" s="114">
        <f t="shared" si="3"/>
        <v>6.5513571428571433</v>
      </c>
      <c r="G24" s="114">
        <f t="shared" si="4"/>
        <v>6.1146000000000003</v>
      </c>
      <c r="H24" s="114">
        <f t="shared" si="5"/>
        <v>5.7324374999999996</v>
      </c>
      <c r="I24" s="114">
        <f t="shared" si="6"/>
        <v>5.3952352941176471</v>
      </c>
      <c r="J24" s="114">
        <f t="shared" si="7"/>
        <v>5.0954999999999995</v>
      </c>
      <c r="K24" s="114">
        <f t="shared" si="8"/>
        <v>4.8273157894736842</v>
      </c>
      <c r="L24" s="114">
        <f t="shared" si="9"/>
        <v>4.5859499999999995</v>
      </c>
      <c r="M24" s="114">
        <f t="shared" si="10"/>
        <v>4.367571428571428</v>
      </c>
      <c r="N24" s="114">
        <f t="shared" si="11"/>
        <v>4.1690454545454543</v>
      </c>
      <c r="O24" s="114">
        <f t="shared" si="12"/>
        <v>3.9877826086956523</v>
      </c>
      <c r="P24" s="114">
        <f t="shared" si="13"/>
        <v>3.821625</v>
      </c>
      <c r="Q24" s="114">
        <f t="shared" si="14"/>
        <v>3.6687599999999998</v>
      </c>
      <c r="R24" s="114">
        <f t="shared" si="15"/>
        <v>3.527653846153846</v>
      </c>
      <c r="S24" s="114">
        <f t="shared" si="16"/>
        <v>3.3969999999999998</v>
      </c>
      <c r="T24" s="114">
        <f t="shared" si="17"/>
        <v>3.2756785714285717</v>
      </c>
      <c r="U24" s="114">
        <f t="shared" si="18"/>
        <v>3.1627241379310345</v>
      </c>
      <c r="V24" s="114">
        <f t="shared" si="19"/>
        <v>3.0573000000000001</v>
      </c>
      <c r="W24" s="116">
        <f t="shared" si="20"/>
        <v>2.9586774193548391</v>
      </c>
      <c r="X24" s="116">
        <f t="shared" si="21"/>
        <v>2.8662187499999998</v>
      </c>
      <c r="Y24" s="116">
        <f t="shared" si="22"/>
        <v>2.7793636363636365</v>
      </c>
      <c r="Z24" s="116">
        <f t="shared" si="23"/>
        <v>2.6976176470588236</v>
      </c>
      <c r="AA24" s="116">
        <f t="shared" si="24"/>
        <v>2.6205428571428575</v>
      </c>
      <c r="AB24" s="116">
        <f t="shared" si="25"/>
        <v>2.5477499999999997</v>
      </c>
      <c r="AC24" s="116">
        <f t="shared" si="26"/>
        <v>2.4788918918918919</v>
      </c>
      <c r="AD24" s="116">
        <f t="shared" si="27"/>
        <v>2.4136578947368421</v>
      </c>
    </row>
    <row r="25" spans="1:30" ht="20.25" x14ac:dyDescent="0.2">
      <c r="A25" s="254">
        <f t="shared" si="30"/>
        <v>44</v>
      </c>
      <c r="B25" s="230">
        <f t="shared" si="28"/>
        <v>9.3852000000000011</v>
      </c>
      <c r="C25" s="114">
        <f t="shared" si="29"/>
        <v>8.532</v>
      </c>
      <c r="D25" s="114">
        <f t="shared" si="1"/>
        <v>7.8209999999999997</v>
      </c>
      <c r="E25" s="114">
        <f t="shared" si="2"/>
        <v>7.2193846153846151</v>
      </c>
      <c r="F25" s="114">
        <f t="shared" si="3"/>
        <v>6.7037142857142857</v>
      </c>
      <c r="G25" s="114">
        <f t="shared" si="4"/>
        <v>6.2567999999999993</v>
      </c>
      <c r="H25" s="114">
        <f t="shared" si="5"/>
        <v>5.8657500000000002</v>
      </c>
      <c r="I25" s="114">
        <f t="shared" si="6"/>
        <v>5.5207058823529414</v>
      </c>
      <c r="J25" s="114">
        <f t="shared" si="7"/>
        <v>5.2140000000000004</v>
      </c>
      <c r="K25" s="114">
        <f t="shared" si="8"/>
        <v>4.9395789473684211</v>
      </c>
      <c r="L25" s="114">
        <f t="shared" si="9"/>
        <v>4.6926000000000005</v>
      </c>
      <c r="M25" s="114">
        <f t="shared" si="10"/>
        <v>4.4691428571428577</v>
      </c>
      <c r="N25" s="114">
        <f t="shared" si="11"/>
        <v>4.266</v>
      </c>
      <c r="O25" s="114">
        <f t="shared" si="12"/>
        <v>4.0805217391304351</v>
      </c>
      <c r="P25" s="114">
        <f t="shared" si="13"/>
        <v>3.9104999999999999</v>
      </c>
      <c r="Q25" s="114">
        <f t="shared" si="14"/>
        <v>3.7540800000000001</v>
      </c>
      <c r="R25" s="114">
        <f t="shared" si="15"/>
        <v>3.6096923076923075</v>
      </c>
      <c r="S25" s="114">
        <f t="shared" si="16"/>
        <v>3.476</v>
      </c>
      <c r="T25" s="114">
        <f t="shared" si="17"/>
        <v>3.3518571428571429</v>
      </c>
      <c r="U25" s="114">
        <f t="shared" si="18"/>
        <v>3.2362758620689656</v>
      </c>
      <c r="V25" s="114">
        <f t="shared" si="19"/>
        <v>3.1283999999999996</v>
      </c>
      <c r="W25" s="116">
        <f t="shared" si="20"/>
        <v>3.0274838709677421</v>
      </c>
      <c r="X25" s="116">
        <f t="shared" si="21"/>
        <v>2.9328750000000001</v>
      </c>
      <c r="Y25" s="116">
        <f t="shared" si="22"/>
        <v>2.8439999999999999</v>
      </c>
      <c r="Z25" s="116">
        <f t="shared" si="23"/>
        <v>2.7603529411764707</v>
      </c>
      <c r="AA25" s="116">
        <f t="shared" si="24"/>
        <v>2.681485714285714</v>
      </c>
      <c r="AB25" s="116">
        <f t="shared" si="25"/>
        <v>2.6070000000000002</v>
      </c>
      <c r="AC25" s="116">
        <f t="shared" si="26"/>
        <v>2.5365405405405408</v>
      </c>
      <c r="AD25" s="116">
        <f t="shared" si="27"/>
        <v>2.4697894736842105</v>
      </c>
    </row>
    <row r="26" spans="1:30" ht="20.25" x14ac:dyDescent="0.2">
      <c r="A26" s="254">
        <f t="shared" si="30"/>
        <v>45</v>
      </c>
      <c r="B26" s="230">
        <f t="shared" si="28"/>
        <v>9.5984999999999996</v>
      </c>
      <c r="C26" s="114">
        <f t="shared" si="29"/>
        <v>8.7259090909090915</v>
      </c>
      <c r="D26" s="114">
        <f t="shared" si="1"/>
        <v>7.9987500000000002</v>
      </c>
      <c r="E26" s="114">
        <f t="shared" si="2"/>
        <v>7.383461538461539</v>
      </c>
      <c r="F26" s="114">
        <f t="shared" si="3"/>
        <v>6.856071428571429</v>
      </c>
      <c r="G26" s="114">
        <f t="shared" si="4"/>
        <v>6.399</v>
      </c>
      <c r="H26" s="114">
        <f t="shared" si="5"/>
        <v>5.9990625</v>
      </c>
      <c r="I26" s="114">
        <f t="shared" si="6"/>
        <v>5.6461764705882356</v>
      </c>
      <c r="J26" s="114">
        <f t="shared" si="7"/>
        <v>5.3324999999999996</v>
      </c>
      <c r="K26" s="114">
        <f t="shared" si="8"/>
        <v>5.0518421052631579</v>
      </c>
      <c r="L26" s="114">
        <f t="shared" si="9"/>
        <v>4.7992499999999998</v>
      </c>
      <c r="M26" s="114">
        <f t="shared" si="10"/>
        <v>4.5707142857142857</v>
      </c>
      <c r="N26" s="114">
        <f t="shared" si="11"/>
        <v>4.3629545454545458</v>
      </c>
      <c r="O26" s="114">
        <f t="shared" si="12"/>
        <v>4.1732608695652171</v>
      </c>
      <c r="P26" s="114">
        <f t="shared" si="13"/>
        <v>3.9993750000000001</v>
      </c>
      <c r="Q26" s="114">
        <f t="shared" si="14"/>
        <v>3.8393999999999999</v>
      </c>
      <c r="R26" s="114">
        <f t="shared" si="15"/>
        <v>3.6917307692307695</v>
      </c>
      <c r="S26" s="114">
        <f t="shared" si="16"/>
        <v>3.5550000000000002</v>
      </c>
      <c r="T26" s="114">
        <f t="shared" si="17"/>
        <v>3.4280357142857145</v>
      </c>
      <c r="U26" s="114">
        <f t="shared" si="18"/>
        <v>3.3098275862068967</v>
      </c>
      <c r="V26" s="114">
        <f t="shared" si="19"/>
        <v>3.1995</v>
      </c>
      <c r="W26" s="116">
        <f t="shared" si="20"/>
        <v>3.0962903225806451</v>
      </c>
      <c r="X26" s="116">
        <f t="shared" si="21"/>
        <v>2.99953125</v>
      </c>
      <c r="Y26" s="116">
        <f t="shared" si="22"/>
        <v>2.9086363636363632</v>
      </c>
      <c r="Z26" s="116">
        <f t="shared" si="23"/>
        <v>2.8230882352941178</v>
      </c>
      <c r="AA26" s="116">
        <f t="shared" si="24"/>
        <v>2.7424285714285714</v>
      </c>
      <c r="AB26" s="116">
        <f t="shared" si="25"/>
        <v>2.6662499999999998</v>
      </c>
      <c r="AC26" s="116">
        <f t="shared" si="26"/>
        <v>2.5941891891891893</v>
      </c>
      <c r="AD26" s="116">
        <f t="shared" si="27"/>
        <v>2.525921052631579</v>
      </c>
    </row>
    <row r="27" spans="1:30" ht="20.25" x14ac:dyDescent="0.2">
      <c r="A27" s="254">
        <f t="shared" si="30"/>
        <v>46</v>
      </c>
      <c r="B27" s="230">
        <f t="shared" si="28"/>
        <v>9.8117999999999999</v>
      </c>
      <c r="C27" s="114">
        <f t="shared" si="29"/>
        <v>8.9198181818181812</v>
      </c>
      <c r="D27" s="114">
        <f t="shared" si="1"/>
        <v>8.1765000000000008</v>
      </c>
      <c r="E27" s="114">
        <f t="shared" si="2"/>
        <v>7.5475384615384611</v>
      </c>
      <c r="F27" s="221">
        <f t="shared" si="3"/>
        <v>7.0084285714285715</v>
      </c>
      <c r="G27" s="114">
        <f t="shared" si="4"/>
        <v>6.5412000000000008</v>
      </c>
      <c r="H27" s="114">
        <f t="shared" si="5"/>
        <v>6.1323749999999997</v>
      </c>
      <c r="I27" s="114">
        <f t="shared" si="6"/>
        <v>5.7716470588235298</v>
      </c>
      <c r="J27" s="114">
        <f t="shared" si="7"/>
        <v>5.4509999999999996</v>
      </c>
      <c r="K27" s="114">
        <f t="shared" si="8"/>
        <v>5.1641052631578948</v>
      </c>
      <c r="L27" s="114">
        <f t="shared" si="9"/>
        <v>4.9058999999999999</v>
      </c>
      <c r="M27" s="114">
        <f t="shared" si="10"/>
        <v>4.6722857142857146</v>
      </c>
      <c r="N27" s="114">
        <f t="shared" si="11"/>
        <v>4.4599090909090906</v>
      </c>
      <c r="O27" s="114">
        <f t="shared" si="12"/>
        <v>4.266</v>
      </c>
      <c r="P27" s="114">
        <f t="shared" si="13"/>
        <v>4.0882500000000004</v>
      </c>
      <c r="Q27" s="114">
        <f t="shared" si="14"/>
        <v>3.9247200000000002</v>
      </c>
      <c r="R27" s="114">
        <f t="shared" si="15"/>
        <v>3.7737692307692305</v>
      </c>
      <c r="S27" s="114">
        <f t="shared" si="16"/>
        <v>3.6339999999999999</v>
      </c>
      <c r="T27" s="114">
        <f t="shared" si="17"/>
        <v>3.5042142857142857</v>
      </c>
      <c r="U27" s="114">
        <f t="shared" si="18"/>
        <v>3.3833793103448278</v>
      </c>
      <c r="V27" s="114">
        <f t="shared" si="19"/>
        <v>3.2706000000000004</v>
      </c>
      <c r="W27" s="116">
        <f t="shared" si="20"/>
        <v>3.1650967741935485</v>
      </c>
      <c r="X27" s="116">
        <f t="shared" si="21"/>
        <v>3.0661874999999998</v>
      </c>
      <c r="Y27" s="116">
        <f t="shared" si="22"/>
        <v>2.9732727272727275</v>
      </c>
      <c r="Z27" s="116">
        <f t="shared" si="23"/>
        <v>2.8858235294117649</v>
      </c>
      <c r="AA27" s="116">
        <f t="shared" si="24"/>
        <v>2.8033714285714284</v>
      </c>
      <c r="AB27" s="116">
        <f t="shared" si="25"/>
        <v>2.7254999999999998</v>
      </c>
      <c r="AC27" s="116">
        <f t="shared" si="26"/>
        <v>2.6518378378378378</v>
      </c>
      <c r="AD27" s="116">
        <f t="shared" si="27"/>
        <v>2.5820526315789474</v>
      </c>
    </row>
    <row r="28" spans="1:30" ht="20.25" x14ac:dyDescent="0.2">
      <c r="A28" s="254">
        <f t="shared" si="30"/>
        <v>47</v>
      </c>
      <c r="B28" s="230">
        <f t="shared" si="28"/>
        <v>10.0251</v>
      </c>
      <c r="C28" s="114">
        <f t="shared" si="29"/>
        <v>9.1137272727272727</v>
      </c>
      <c r="D28" s="114">
        <f t="shared" si="1"/>
        <v>8.3542500000000004</v>
      </c>
      <c r="E28" s="114">
        <f t="shared" si="2"/>
        <v>7.711615384615385</v>
      </c>
      <c r="F28" s="114">
        <f t="shared" si="3"/>
        <v>7.1607857142857148</v>
      </c>
      <c r="G28" s="114">
        <f t="shared" si="4"/>
        <v>6.6833999999999998</v>
      </c>
      <c r="H28" s="114">
        <f t="shared" si="5"/>
        <v>6.2656875000000003</v>
      </c>
      <c r="I28" s="114">
        <f t="shared" si="6"/>
        <v>5.8971176470588231</v>
      </c>
      <c r="J28" s="114">
        <f t="shared" si="7"/>
        <v>5.5695000000000006</v>
      </c>
      <c r="K28" s="114">
        <f t="shared" si="8"/>
        <v>5.2763684210526316</v>
      </c>
      <c r="L28" s="114">
        <f t="shared" si="9"/>
        <v>5.0125500000000001</v>
      </c>
      <c r="M28" s="114">
        <f t="shared" si="10"/>
        <v>4.7738571428571426</v>
      </c>
      <c r="N28" s="114">
        <f t="shared" si="11"/>
        <v>4.5568636363636363</v>
      </c>
      <c r="O28" s="114">
        <f t="shared" si="12"/>
        <v>4.3587391304347829</v>
      </c>
      <c r="P28" s="114">
        <f t="shared" si="13"/>
        <v>4.1771250000000002</v>
      </c>
      <c r="Q28" s="114">
        <f t="shared" si="14"/>
        <v>4.01004</v>
      </c>
      <c r="R28" s="114">
        <f t="shared" si="15"/>
        <v>3.8558076923076925</v>
      </c>
      <c r="S28" s="114">
        <f t="shared" si="16"/>
        <v>3.7130000000000001</v>
      </c>
      <c r="T28" s="114">
        <f t="shared" si="17"/>
        <v>3.5803928571428574</v>
      </c>
      <c r="U28" s="114">
        <f t="shared" si="18"/>
        <v>3.4569310344827584</v>
      </c>
      <c r="V28" s="114">
        <f t="shared" si="19"/>
        <v>3.3416999999999999</v>
      </c>
      <c r="W28" s="116">
        <f t="shared" si="20"/>
        <v>3.2339032258064515</v>
      </c>
      <c r="X28" s="116">
        <f t="shared" si="21"/>
        <v>3.1328437500000001</v>
      </c>
      <c r="Y28" s="116">
        <f t="shared" si="22"/>
        <v>3.0379090909090909</v>
      </c>
      <c r="Z28" s="116">
        <f t="shared" si="23"/>
        <v>2.9485588235294116</v>
      </c>
      <c r="AA28" s="116">
        <f t="shared" si="24"/>
        <v>2.8643142857142854</v>
      </c>
      <c r="AB28" s="116">
        <f t="shared" si="25"/>
        <v>2.7847500000000003</v>
      </c>
      <c r="AC28" s="116">
        <f t="shared" si="26"/>
        <v>2.7094864864864863</v>
      </c>
      <c r="AD28" s="116">
        <f t="shared" si="27"/>
        <v>2.6381842105263158</v>
      </c>
    </row>
    <row r="29" spans="1:30" ht="20.25" x14ac:dyDescent="0.2">
      <c r="A29" s="254">
        <f t="shared" si="30"/>
        <v>48</v>
      </c>
      <c r="B29" s="230">
        <f t="shared" si="28"/>
        <v>10.2384</v>
      </c>
      <c r="C29" s="114">
        <f t="shared" si="29"/>
        <v>9.3076363636363624</v>
      </c>
      <c r="D29" s="114">
        <f t="shared" si="1"/>
        <v>8.532</v>
      </c>
      <c r="E29" s="114">
        <f t="shared" si="2"/>
        <v>7.875692307692308</v>
      </c>
      <c r="F29" s="114">
        <f t="shared" si="3"/>
        <v>7.3131428571428572</v>
      </c>
      <c r="G29" s="114">
        <f t="shared" si="4"/>
        <v>6.8256000000000006</v>
      </c>
      <c r="H29" s="251">
        <f t="shared" si="5"/>
        <v>6.399</v>
      </c>
      <c r="I29" s="114">
        <f t="shared" si="6"/>
        <v>6.0225882352941182</v>
      </c>
      <c r="J29" s="114">
        <f t="shared" si="7"/>
        <v>5.6879999999999997</v>
      </c>
      <c r="K29" s="114">
        <f t="shared" si="8"/>
        <v>5.3886315789473684</v>
      </c>
      <c r="L29" s="114">
        <f t="shared" si="9"/>
        <v>5.1192000000000002</v>
      </c>
      <c r="M29" s="114">
        <f t="shared" si="10"/>
        <v>4.8754285714285714</v>
      </c>
      <c r="N29" s="114">
        <f t="shared" si="11"/>
        <v>4.6538181818181812</v>
      </c>
      <c r="O29" s="114">
        <f t="shared" si="12"/>
        <v>4.4514782608695649</v>
      </c>
      <c r="P29" s="114">
        <f t="shared" si="13"/>
        <v>4.266</v>
      </c>
      <c r="Q29" s="114">
        <f t="shared" si="14"/>
        <v>4.0953599999999994</v>
      </c>
      <c r="R29" s="114">
        <f t="shared" si="15"/>
        <v>3.937846153846154</v>
      </c>
      <c r="S29" s="114">
        <f t="shared" si="16"/>
        <v>3.7919999999999998</v>
      </c>
      <c r="T29" s="114">
        <f t="shared" si="17"/>
        <v>3.6565714285714286</v>
      </c>
      <c r="U29" s="114">
        <f t="shared" si="18"/>
        <v>3.5304827586206895</v>
      </c>
      <c r="V29" s="114">
        <f t="shared" si="19"/>
        <v>3.4128000000000003</v>
      </c>
      <c r="W29" s="116">
        <f t="shared" si="20"/>
        <v>3.3027096774193549</v>
      </c>
      <c r="X29" s="116">
        <f t="shared" si="21"/>
        <v>3.1995</v>
      </c>
      <c r="Y29" s="116">
        <f t="shared" si="22"/>
        <v>3.1025454545454547</v>
      </c>
      <c r="Z29" s="116">
        <f t="shared" si="23"/>
        <v>3.0112941176470591</v>
      </c>
      <c r="AA29" s="116">
        <f t="shared" si="24"/>
        <v>2.9252571428571428</v>
      </c>
      <c r="AB29" s="116">
        <f t="shared" si="25"/>
        <v>2.8439999999999999</v>
      </c>
      <c r="AC29" s="116">
        <f t="shared" si="26"/>
        <v>2.7671351351351352</v>
      </c>
      <c r="AD29" s="116">
        <f t="shared" si="27"/>
        <v>2.6943157894736842</v>
      </c>
    </row>
    <row r="30" spans="1:30" ht="20.25" x14ac:dyDescent="0.2">
      <c r="A30" s="254">
        <f t="shared" si="30"/>
        <v>49</v>
      </c>
      <c r="B30" s="230">
        <f t="shared" si="28"/>
        <v>10.451700000000001</v>
      </c>
      <c r="C30" s="114">
        <f t="shared" si="29"/>
        <v>9.5015454545454539</v>
      </c>
      <c r="D30" s="114">
        <f t="shared" si="1"/>
        <v>8.7097499999999997</v>
      </c>
      <c r="E30" s="114">
        <f t="shared" si="2"/>
        <v>8.039769230769231</v>
      </c>
      <c r="F30" s="114">
        <f t="shared" si="3"/>
        <v>7.4655000000000005</v>
      </c>
      <c r="G30" s="114">
        <f t="shared" si="4"/>
        <v>6.9677999999999995</v>
      </c>
      <c r="H30" s="114">
        <f t="shared" si="5"/>
        <v>6.5323124999999997</v>
      </c>
      <c r="I30" s="114">
        <f t="shared" si="6"/>
        <v>6.1480588235294116</v>
      </c>
      <c r="J30" s="114">
        <f t="shared" si="7"/>
        <v>5.8065000000000007</v>
      </c>
      <c r="K30" s="114">
        <f t="shared" si="8"/>
        <v>5.5008947368421053</v>
      </c>
      <c r="L30" s="114">
        <f t="shared" si="9"/>
        <v>5.2258500000000003</v>
      </c>
      <c r="M30" s="114">
        <f t="shared" si="10"/>
        <v>4.9770000000000003</v>
      </c>
      <c r="N30" s="114">
        <f t="shared" si="11"/>
        <v>4.7507727272727269</v>
      </c>
      <c r="O30" s="114">
        <f t="shared" si="12"/>
        <v>4.5442173913043478</v>
      </c>
      <c r="P30" s="114">
        <f t="shared" si="13"/>
        <v>4.3548749999999998</v>
      </c>
      <c r="Q30" s="114">
        <f t="shared" si="14"/>
        <v>4.1806799999999997</v>
      </c>
      <c r="R30" s="114">
        <f t="shared" si="15"/>
        <v>4.0198846153846155</v>
      </c>
      <c r="S30" s="114">
        <f t="shared" si="16"/>
        <v>3.871</v>
      </c>
      <c r="T30" s="114">
        <f t="shared" si="17"/>
        <v>3.7327500000000002</v>
      </c>
      <c r="U30" s="114">
        <f t="shared" si="18"/>
        <v>3.6040344827586206</v>
      </c>
      <c r="V30" s="114">
        <f t="shared" si="19"/>
        <v>3.4838999999999998</v>
      </c>
      <c r="W30" s="116">
        <f t="shared" si="20"/>
        <v>3.3715161290322579</v>
      </c>
      <c r="X30" s="116">
        <f t="shared" si="21"/>
        <v>3.2661562499999999</v>
      </c>
      <c r="Y30" s="116">
        <f t="shared" si="22"/>
        <v>3.1671818181818181</v>
      </c>
      <c r="Z30" s="116">
        <f t="shared" si="23"/>
        <v>3.0740294117647058</v>
      </c>
      <c r="AA30" s="116">
        <f t="shared" si="24"/>
        <v>2.9861999999999997</v>
      </c>
      <c r="AB30" s="116">
        <f t="shared" si="25"/>
        <v>2.9032500000000003</v>
      </c>
      <c r="AC30" s="116">
        <f t="shared" si="26"/>
        <v>2.8247837837837837</v>
      </c>
      <c r="AD30" s="116">
        <f t="shared" si="27"/>
        <v>2.7504473684210526</v>
      </c>
    </row>
    <row r="31" spans="1:30" ht="20.25" x14ac:dyDescent="0.2">
      <c r="A31" s="254">
        <f t="shared" si="30"/>
        <v>50</v>
      </c>
      <c r="B31" s="230">
        <f t="shared" si="28"/>
        <v>10.664999999999999</v>
      </c>
      <c r="C31" s="114">
        <f t="shared" si="29"/>
        <v>9.6954545454545471</v>
      </c>
      <c r="D31" s="114">
        <f t="shared" si="1"/>
        <v>8.8875000000000011</v>
      </c>
      <c r="E31" s="114">
        <f t="shared" si="2"/>
        <v>8.203846153846154</v>
      </c>
      <c r="F31" s="156">
        <f t="shared" si="3"/>
        <v>7.6178571428571429</v>
      </c>
      <c r="G31" s="114">
        <f t="shared" si="4"/>
        <v>7.11</v>
      </c>
      <c r="H31" s="114">
        <f t="shared" si="5"/>
        <v>6.6656250000000004</v>
      </c>
      <c r="I31" s="114">
        <f t="shared" si="6"/>
        <v>6.2735294117647067</v>
      </c>
      <c r="J31" s="114">
        <f t="shared" si="7"/>
        <v>5.9249999999999998</v>
      </c>
      <c r="K31" s="114">
        <f t="shared" si="8"/>
        <v>5.6131578947368421</v>
      </c>
      <c r="L31" s="114">
        <f t="shared" si="9"/>
        <v>5.3324999999999996</v>
      </c>
      <c r="M31" s="114">
        <f t="shared" si="10"/>
        <v>5.0785714285714283</v>
      </c>
      <c r="N31" s="114">
        <f t="shared" si="11"/>
        <v>4.8477272727272736</v>
      </c>
      <c r="O31" s="114">
        <f t="shared" si="12"/>
        <v>4.6369565217391306</v>
      </c>
      <c r="P31" s="114">
        <f t="shared" si="13"/>
        <v>4.4437500000000005</v>
      </c>
      <c r="Q31" s="114">
        <f t="shared" si="14"/>
        <v>4.266</v>
      </c>
      <c r="R31" s="114">
        <f t="shared" si="15"/>
        <v>4.101923076923077</v>
      </c>
      <c r="S31" s="114">
        <f t="shared" si="16"/>
        <v>3.95</v>
      </c>
      <c r="T31" s="114">
        <f t="shared" si="17"/>
        <v>3.8089285714285714</v>
      </c>
      <c r="U31" s="114">
        <f t="shared" si="18"/>
        <v>3.6775862068965517</v>
      </c>
      <c r="V31" s="114">
        <f t="shared" si="19"/>
        <v>3.5550000000000002</v>
      </c>
      <c r="W31" s="116">
        <f t="shared" si="20"/>
        <v>3.4403225806451609</v>
      </c>
      <c r="X31" s="116">
        <f t="shared" si="21"/>
        <v>3.3328125000000002</v>
      </c>
      <c r="Y31" s="116">
        <f t="shared" si="22"/>
        <v>3.2318181818181819</v>
      </c>
      <c r="Z31" s="116">
        <f t="shared" si="23"/>
        <v>3.1367647058823533</v>
      </c>
      <c r="AA31" s="116">
        <f t="shared" si="24"/>
        <v>3.0471428571428572</v>
      </c>
      <c r="AB31" s="116">
        <f t="shared" si="25"/>
        <v>2.9624999999999999</v>
      </c>
      <c r="AC31" s="116">
        <f t="shared" si="26"/>
        <v>2.8824324324324322</v>
      </c>
      <c r="AD31" s="116">
        <f t="shared" si="27"/>
        <v>2.8065789473684211</v>
      </c>
    </row>
    <row r="32" spans="1:30" ht="20.25" x14ac:dyDescent="0.2">
      <c r="A32" s="254">
        <f t="shared" si="30"/>
        <v>51</v>
      </c>
      <c r="B32" s="230">
        <f t="shared" si="28"/>
        <v>10.878299999999999</v>
      </c>
      <c r="C32" s="114">
        <f t="shared" si="29"/>
        <v>9.8893636363636368</v>
      </c>
      <c r="D32" s="114">
        <f t="shared" si="1"/>
        <v>9.0652500000000007</v>
      </c>
      <c r="E32" s="114">
        <f t="shared" si="2"/>
        <v>8.367923076923077</v>
      </c>
      <c r="F32" s="114">
        <f t="shared" si="3"/>
        <v>7.7702142857142853</v>
      </c>
      <c r="G32" s="114">
        <f t="shared" si="4"/>
        <v>7.2522000000000002</v>
      </c>
      <c r="H32" s="114">
        <f t="shared" si="5"/>
        <v>6.7989375000000001</v>
      </c>
      <c r="I32" s="114">
        <f t="shared" si="6"/>
        <v>6.399</v>
      </c>
      <c r="J32" s="114">
        <f t="shared" si="7"/>
        <v>6.0435000000000008</v>
      </c>
      <c r="K32" s="114">
        <f t="shared" si="8"/>
        <v>5.725421052631579</v>
      </c>
      <c r="L32" s="114">
        <f t="shared" si="9"/>
        <v>5.4391499999999997</v>
      </c>
      <c r="M32" s="114">
        <f t="shared" si="10"/>
        <v>5.1801428571428572</v>
      </c>
      <c r="N32" s="114">
        <f t="shared" si="11"/>
        <v>4.9446818181818184</v>
      </c>
      <c r="O32" s="114">
        <f t="shared" si="12"/>
        <v>4.7296956521739135</v>
      </c>
      <c r="P32" s="114">
        <f t="shared" si="13"/>
        <v>4.5326250000000003</v>
      </c>
      <c r="Q32" s="114">
        <f t="shared" si="14"/>
        <v>4.3513200000000003</v>
      </c>
      <c r="R32" s="114">
        <f t="shared" si="15"/>
        <v>4.1839615384615385</v>
      </c>
      <c r="S32" s="114">
        <f t="shared" si="16"/>
        <v>4.0289999999999999</v>
      </c>
      <c r="T32" s="114">
        <f t="shared" si="17"/>
        <v>3.8851071428571426</v>
      </c>
      <c r="U32" s="114">
        <f t="shared" si="18"/>
        <v>3.7511379310344828</v>
      </c>
      <c r="V32" s="114">
        <f t="shared" si="19"/>
        <v>3.6261000000000001</v>
      </c>
      <c r="W32" s="116">
        <f t="shared" si="20"/>
        <v>3.5091290322580648</v>
      </c>
      <c r="X32" s="116">
        <f t="shared" si="21"/>
        <v>3.39946875</v>
      </c>
      <c r="Y32" s="116">
        <f t="shared" si="22"/>
        <v>3.2964545454545453</v>
      </c>
      <c r="Z32" s="116">
        <f t="shared" si="23"/>
        <v>3.1995</v>
      </c>
      <c r="AA32" s="116">
        <f t="shared" si="24"/>
        <v>3.1080857142857141</v>
      </c>
      <c r="AB32" s="116">
        <f t="shared" si="25"/>
        <v>3.0217500000000004</v>
      </c>
      <c r="AC32" s="116">
        <f t="shared" si="26"/>
        <v>2.9400810810810807</v>
      </c>
      <c r="AD32" s="116">
        <f t="shared" si="27"/>
        <v>2.8627105263157895</v>
      </c>
    </row>
    <row r="33" spans="1:30" ht="20.25" x14ac:dyDescent="0.2">
      <c r="A33" s="254">
        <f t="shared" si="30"/>
        <v>52</v>
      </c>
      <c r="B33" s="230">
        <f t="shared" si="28"/>
        <v>11.0916</v>
      </c>
      <c r="C33" s="114">
        <f t="shared" si="29"/>
        <v>10.083272727272728</v>
      </c>
      <c r="D33" s="114">
        <f t="shared" si="1"/>
        <v>9.2429999999999986</v>
      </c>
      <c r="E33" s="114">
        <f>(A33/$E$4)*2.133</f>
        <v>8.532</v>
      </c>
      <c r="F33" s="157">
        <f t="shared" si="3"/>
        <v>7.9225714285714286</v>
      </c>
      <c r="G33" s="114">
        <f t="shared" si="4"/>
        <v>7.3944000000000001</v>
      </c>
      <c r="H33" s="114">
        <f t="shared" si="5"/>
        <v>6.9322499999999998</v>
      </c>
      <c r="I33" s="114">
        <f t="shared" si="6"/>
        <v>6.5244705882352934</v>
      </c>
      <c r="J33" s="114">
        <f t="shared" si="7"/>
        <v>6.1619999999999999</v>
      </c>
      <c r="K33" s="114">
        <f t="shared" si="8"/>
        <v>5.8376842105263158</v>
      </c>
      <c r="L33" s="114">
        <f t="shared" si="9"/>
        <v>5.5457999999999998</v>
      </c>
      <c r="M33" s="114">
        <f t="shared" si="10"/>
        <v>5.281714285714286</v>
      </c>
      <c r="N33" s="114">
        <f t="shared" si="11"/>
        <v>5.0416363636363641</v>
      </c>
      <c r="O33" s="114">
        <f t="shared" si="12"/>
        <v>4.8224347826086955</v>
      </c>
      <c r="P33" s="114">
        <f t="shared" si="13"/>
        <v>4.6214999999999993</v>
      </c>
      <c r="Q33" s="114">
        <f t="shared" si="14"/>
        <v>4.4366400000000006</v>
      </c>
      <c r="R33" s="114">
        <f t="shared" si="15"/>
        <v>4.266</v>
      </c>
      <c r="S33" s="114">
        <f t="shared" si="16"/>
        <v>4.1079999999999997</v>
      </c>
      <c r="T33" s="114">
        <f t="shared" si="17"/>
        <v>3.9612857142857143</v>
      </c>
      <c r="U33" s="114">
        <f t="shared" si="18"/>
        <v>3.8246896551724139</v>
      </c>
      <c r="V33" s="114">
        <f t="shared" si="19"/>
        <v>3.6972</v>
      </c>
      <c r="W33" s="116">
        <f t="shared" si="20"/>
        <v>3.5779354838709678</v>
      </c>
      <c r="X33" s="116">
        <f t="shared" si="21"/>
        <v>3.4661249999999999</v>
      </c>
      <c r="Y33" s="116">
        <f t="shared" si="22"/>
        <v>3.3610909090909091</v>
      </c>
      <c r="Z33" s="116">
        <f t="shared" si="23"/>
        <v>3.2622352941176467</v>
      </c>
      <c r="AA33" s="116">
        <f t="shared" si="24"/>
        <v>3.1690285714285715</v>
      </c>
      <c r="AB33" s="116">
        <f t="shared" si="25"/>
        <v>3.081</v>
      </c>
      <c r="AC33" s="116">
        <f t="shared" si="26"/>
        <v>2.9977297297297301</v>
      </c>
      <c r="AD33" s="116">
        <f t="shared" si="27"/>
        <v>2.9188421052631579</v>
      </c>
    </row>
    <row r="34" spans="1:30" ht="20.25" x14ac:dyDescent="0.2">
      <c r="A34" s="254">
        <f t="shared" si="30"/>
        <v>53</v>
      </c>
      <c r="B34" s="230">
        <f t="shared" si="28"/>
        <v>11.3049</v>
      </c>
      <c r="C34" s="114">
        <f t="shared" si="29"/>
        <v>10.277181818181818</v>
      </c>
      <c r="D34" s="114">
        <f t="shared" si="1"/>
        <v>9.42075</v>
      </c>
      <c r="E34" s="114">
        <f>(A34/$E$4)*2.133</f>
        <v>8.696076923076923</v>
      </c>
      <c r="F34" s="114">
        <f t="shared" si="3"/>
        <v>8.0749285714285719</v>
      </c>
      <c r="G34" s="114">
        <f t="shared" si="4"/>
        <v>7.5366</v>
      </c>
      <c r="H34" s="114">
        <f t="shared" si="5"/>
        <v>7.0655625000000004</v>
      </c>
      <c r="I34" s="114">
        <f t="shared" si="6"/>
        <v>6.6499411764705885</v>
      </c>
      <c r="J34" s="114">
        <f t="shared" si="7"/>
        <v>6.2805000000000009</v>
      </c>
      <c r="K34" s="114">
        <f t="shared" si="8"/>
        <v>5.9499473684210518</v>
      </c>
      <c r="L34" s="114">
        <f t="shared" si="9"/>
        <v>5.65245</v>
      </c>
      <c r="M34" s="114">
        <f t="shared" si="10"/>
        <v>5.383285714285714</v>
      </c>
      <c r="N34" s="114">
        <f t="shared" si="11"/>
        <v>5.138590909090909</v>
      </c>
      <c r="O34" s="114">
        <f t="shared" si="12"/>
        <v>4.9151739130434784</v>
      </c>
      <c r="P34" s="114">
        <f t="shared" si="13"/>
        <v>4.710375</v>
      </c>
      <c r="Q34" s="114">
        <f t="shared" si="14"/>
        <v>4.52196</v>
      </c>
      <c r="R34" s="114">
        <f t="shared" si="15"/>
        <v>4.3480384615384615</v>
      </c>
      <c r="S34" s="114">
        <f t="shared" si="16"/>
        <v>4.1870000000000003</v>
      </c>
      <c r="T34" s="114">
        <f t="shared" si="17"/>
        <v>4.0374642857142859</v>
      </c>
      <c r="U34" s="114">
        <f t="shared" si="18"/>
        <v>3.898241379310345</v>
      </c>
      <c r="V34" s="114">
        <f t="shared" si="19"/>
        <v>3.7683</v>
      </c>
      <c r="W34" s="116">
        <f t="shared" si="20"/>
        <v>3.6467419354838713</v>
      </c>
      <c r="X34" s="116">
        <f t="shared" si="21"/>
        <v>3.5327812500000002</v>
      </c>
      <c r="Y34" s="116">
        <f t="shared" si="22"/>
        <v>3.4257272727272725</v>
      </c>
      <c r="Z34" s="116">
        <f t="shared" si="23"/>
        <v>3.3249705882352942</v>
      </c>
      <c r="AA34" s="116">
        <f t="shared" si="24"/>
        <v>3.2299714285714285</v>
      </c>
      <c r="AB34" s="116">
        <f t="shared" si="25"/>
        <v>3.1402500000000004</v>
      </c>
      <c r="AC34" s="116">
        <f t="shared" si="26"/>
        <v>3.0553783783783786</v>
      </c>
      <c r="AD34" s="116">
        <f t="shared" si="27"/>
        <v>2.9749736842105259</v>
      </c>
    </row>
    <row r="35" spans="1:30" ht="20.25" x14ac:dyDescent="0.2">
      <c r="A35" s="254">
        <f t="shared" si="30"/>
        <v>54</v>
      </c>
      <c r="B35" s="230">
        <f t="shared" si="28"/>
        <v>11.5182</v>
      </c>
      <c r="C35" s="114">
        <f t="shared" si="29"/>
        <v>10.471090909090909</v>
      </c>
      <c r="D35" s="114">
        <f t="shared" si="1"/>
        <v>9.5984999999999996</v>
      </c>
      <c r="E35" s="114">
        <f>(A35/$E$4)*2.133</f>
        <v>8.860153846153846</v>
      </c>
      <c r="F35" s="114">
        <f t="shared" si="3"/>
        <v>8.2272857142857152</v>
      </c>
      <c r="G35" s="114">
        <f t="shared" si="4"/>
        <v>7.6787999999999998</v>
      </c>
      <c r="H35" s="114">
        <f t="shared" si="5"/>
        <v>7.1988750000000001</v>
      </c>
      <c r="I35" s="114">
        <f t="shared" si="6"/>
        <v>6.7754117647058818</v>
      </c>
      <c r="J35" s="114">
        <f t="shared" si="7"/>
        <v>6.399</v>
      </c>
      <c r="K35" s="114">
        <f t="shared" si="8"/>
        <v>6.0622105263157895</v>
      </c>
      <c r="L35" s="114">
        <f t="shared" si="9"/>
        <v>5.7591000000000001</v>
      </c>
      <c r="M35" s="114">
        <f t="shared" si="10"/>
        <v>5.4848571428571429</v>
      </c>
      <c r="N35" s="114">
        <f t="shared" si="11"/>
        <v>5.2355454545454547</v>
      </c>
      <c r="O35" s="114">
        <f t="shared" si="12"/>
        <v>5.0079130434782613</v>
      </c>
      <c r="P35" s="114">
        <f t="shared" si="13"/>
        <v>4.7992499999999998</v>
      </c>
      <c r="Q35" s="114">
        <f t="shared" si="14"/>
        <v>4.6072800000000003</v>
      </c>
      <c r="R35" s="114">
        <f t="shared" si="15"/>
        <v>4.430076923076923</v>
      </c>
      <c r="S35" s="114">
        <f t="shared" si="16"/>
        <v>4.266</v>
      </c>
      <c r="T35" s="114">
        <f t="shared" si="17"/>
        <v>4.1136428571428576</v>
      </c>
      <c r="U35" s="114">
        <f t="shared" si="18"/>
        <v>3.9717931034482756</v>
      </c>
      <c r="V35" s="114">
        <f t="shared" si="19"/>
        <v>3.8393999999999999</v>
      </c>
      <c r="W35" s="116">
        <f t="shared" si="20"/>
        <v>3.7155483870967743</v>
      </c>
      <c r="X35" s="116">
        <f t="shared" si="21"/>
        <v>3.5994375000000001</v>
      </c>
      <c r="Y35" s="116">
        <f t="shared" si="22"/>
        <v>3.4903636363636368</v>
      </c>
      <c r="Z35" s="116">
        <f t="shared" si="23"/>
        <v>3.3877058823529409</v>
      </c>
      <c r="AA35" s="116">
        <f t="shared" si="24"/>
        <v>3.2909142857142859</v>
      </c>
      <c r="AB35" s="116">
        <f t="shared" si="25"/>
        <v>3.1995</v>
      </c>
      <c r="AC35" s="116">
        <f t="shared" si="26"/>
        <v>3.113027027027027</v>
      </c>
      <c r="AD35" s="116">
        <f t="shared" si="27"/>
        <v>3.0311052631578947</v>
      </c>
    </row>
    <row r="36" spans="1:30" ht="20.25" x14ac:dyDescent="0.2">
      <c r="A36" s="254">
        <f>A35+1</f>
        <v>55</v>
      </c>
      <c r="B36" s="230">
        <f t="shared" si="28"/>
        <v>11.7315</v>
      </c>
      <c r="C36" s="114">
        <f t="shared" si="29"/>
        <v>10.664999999999999</v>
      </c>
      <c r="D36" s="114">
        <f t="shared" si="1"/>
        <v>9.7762499999999992</v>
      </c>
      <c r="E36" s="114">
        <f>(A36/$E$4)*2.133</f>
        <v>9.0242307692307691</v>
      </c>
      <c r="F36" s="114">
        <f t="shared" si="3"/>
        <v>8.3796428571428567</v>
      </c>
      <c r="G36" s="114">
        <f t="shared" si="4"/>
        <v>7.8209999999999997</v>
      </c>
      <c r="H36" s="114">
        <f t="shared" si="5"/>
        <v>7.3321874999999999</v>
      </c>
      <c r="I36" s="114">
        <f t="shared" si="6"/>
        <v>6.9008823529411769</v>
      </c>
      <c r="J36" s="114">
        <f t="shared" si="7"/>
        <v>6.5174999999999992</v>
      </c>
      <c r="K36" s="114">
        <f t="shared" si="8"/>
        <v>6.1744736842105263</v>
      </c>
      <c r="L36" s="114">
        <f t="shared" si="9"/>
        <v>5.8657500000000002</v>
      </c>
      <c r="M36" s="114">
        <f t="shared" si="10"/>
        <v>5.5864285714285717</v>
      </c>
      <c r="N36" s="114">
        <f t="shared" si="11"/>
        <v>5.3324999999999996</v>
      </c>
      <c r="O36" s="114">
        <f t="shared" si="12"/>
        <v>5.1006521739130433</v>
      </c>
      <c r="P36" s="114">
        <f t="shared" si="13"/>
        <v>4.8881249999999996</v>
      </c>
      <c r="Q36" s="114">
        <f t="shared" si="14"/>
        <v>4.6926000000000005</v>
      </c>
      <c r="R36" s="114">
        <f t="shared" si="15"/>
        <v>4.5121153846153845</v>
      </c>
      <c r="S36" s="114">
        <f t="shared" si="16"/>
        <v>4.3450000000000006</v>
      </c>
      <c r="T36" s="114">
        <f t="shared" si="17"/>
        <v>4.1898214285714284</v>
      </c>
      <c r="U36" s="114">
        <f t="shared" si="18"/>
        <v>4.0453448275862067</v>
      </c>
      <c r="V36" s="114">
        <f t="shared" si="19"/>
        <v>3.9104999999999999</v>
      </c>
      <c r="W36" s="116">
        <f t="shared" si="20"/>
        <v>3.7843548387096773</v>
      </c>
      <c r="X36" s="116">
        <f t="shared" si="21"/>
        <v>3.6660937499999999</v>
      </c>
      <c r="Y36" s="116">
        <f t="shared" si="22"/>
        <v>3.5550000000000002</v>
      </c>
      <c r="Z36" s="116">
        <f t="shared" si="23"/>
        <v>3.4504411764705885</v>
      </c>
      <c r="AA36" s="116">
        <f t="shared" si="24"/>
        <v>3.3518571428571429</v>
      </c>
      <c r="AB36" s="116">
        <f t="shared" si="25"/>
        <v>3.2587499999999996</v>
      </c>
      <c r="AC36" s="116">
        <f t="shared" si="26"/>
        <v>3.1706756756756755</v>
      </c>
      <c r="AD36" s="116">
        <f t="shared" si="27"/>
        <v>3.0872368421052632</v>
      </c>
    </row>
    <row r="37" spans="1:30" ht="20.25" x14ac:dyDescent="0.2">
      <c r="A37" s="254">
        <f>A36+1</f>
        <v>56</v>
      </c>
      <c r="B37" s="230">
        <f t="shared" si="28"/>
        <v>11.944799999999999</v>
      </c>
      <c r="C37" s="114">
        <f t="shared" si="29"/>
        <v>10.858909090909091</v>
      </c>
      <c r="D37" s="114">
        <f t="shared" si="1"/>
        <v>9.9540000000000006</v>
      </c>
      <c r="E37" s="114">
        <f>(A37/$E$4)*2.133</f>
        <v>9.1883076923076921</v>
      </c>
      <c r="F37" s="114">
        <f t="shared" si="3"/>
        <v>8.532</v>
      </c>
      <c r="G37" s="114">
        <f t="shared" si="4"/>
        <v>7.9632000000000005</v>
      </c>
      <c r="H37" s="114">
        <f t="shared" si="5"/>
        <v>7.4655000000000005</v>
      </c>
      <c r="I37" s="114">
        <f t="shared" si="6"/>
        <v>7.0263529411764702</v>
      </c>
      <c r="J37" s="114">
        <f t="shared" si="7"/>
        <v>6.6360000000000001</v>
      </c>
      <c r="K37" s="114">
        <f t="shared" si="8"/>
        <v>6.2867368421052632</v>
      </c>
      <c r="L37" s="114">
        <f t="shared" si="9"/>
        <v>5.9723999999999995</v>
      </c>
      <c r="M37" s="114">
        <f t="shared" si="10"/>
        <v>5.6879999999999997</v>
      </c>
      <c r="N37" s="114">
        <f t="shared" si="11"/>
        <v>5.4294545454545453</v>
      </c>
      <c r="O37" s="114">
        <f t="shared" si="12"/>
        <v>5.1933913043478261</v>
      </c>
      <c r="P37" s="114">
        <f t="shared" si="13"/>
        <v>4.9770000000000003</v>
      </c>
      <c r="Q37" s="114">
        <f t="shared" si="14"/>
        <v>4.7779200000000008</v>
      </c>
      <c r="R37" s="114">
        <f t="shared" si="15"/>
        <v>4.594153846153846</v>
      </c>
      <c r="S37" s="114">
        <f t="shared" si="16"/>
        <v>4.4239999999999995</v>
      </c>
      <c r="T37" s="114">
        <f t="shared" si="17"/>
        <v>4.266</v>
      </c>
      <c r="U37" s="114">
        <f t="shared" si="18"/>
        <v>4.1188965517241378</v>
      </c>
      <c r="V37" s="114">
        <f t="shared" si="19"/>
        <v>3.9816000000000003</v>
      </c>
      <c r="W37" s="116">
        <f t="shared" si="20"/>
        <v>3.8531612903225807</v>
      </c>
      <c r="X37" s="116">
        <f t="shared" si="21"/>
        <v>3.7327500000000002</v>
      </c>
      <c r="Y37" s="116">
        <f t="shared" si="22"/>
        <v>3.6196363636363635</v>
      </c>
      <c r="Z37" s="116">
        <f t="shared" si="23"/>
        <v>3.5131764705882351</v>
      </c>
      <c r="AA37" s="116">
        <f t="shared" si="24"/>
        <v>3.4128000000000003</v>
      </c>
      <c r="AB37" s="116">
        <f t="shared" si="25"/>
        <v>3.3180000000000001</v>
      </c>
      <c r="AC37" s="116">
        <f t="shared" si="26"/>
        <v>3.2283243243243245</v>
      </c>
      <c r="AD37" s="116">
        <f t="shared" si="27"/>
        <v>3.1433684210526316</v>
      </c>
    </row>
    <row r="38" spans="1:30" ht="18.75" x14ac:dyDescent="0.2">
      <c r="A38" s="257"/>
      <c r="B38" s="257"/>
      <c r="C38" s="258"/>
      <c r="D38" s="258"/>
      <c r="E38" s="258"/>
      <c r="F38" s="258"/>
      <c r="G38" s="258"/>
      <c r="H38" s="258"/>
      <c r="I38" s="258"/>
      <c r="J38" s="258"/>
      <c r="K38" s="258"/>
      <c r="L38" s="258"/>
      <c r="M38" s="258"/>
      <c r="N38" s="258"/>
      <c r="O38" s="258"/>
      <c r="P38" s="258"/>
      <c r="Q38" s="258"/>
      <c r="R38" s="258"/>
      <c r="S38" s="258"/>
      <c r="T38" s="258"/>
      <c r="U38" s="258"/>
      <c r="V38" s="258"/>
      <c r="W38" s="259"/>
      <c r="X38" s="259"/>
      <c r="Y38" s="259"/>
      <c r="Z38" s="259"/>
      <c r="AA38" s="259"/>
      <c r="AB38" s="259"/>
      <c r="AC38" s="259"/>
      <c r="AD38" s="259"/>
    </row>
    <row r="39" spans="1:30" ht="18.75" x14ac:dyDescent="0.2">
      <c r="A39" s="330" t="s">
        <v>194</v>
      </c>
      <c r="B39" s="330"/>
      <c r="C39" s="330"/>
      <c r="D39" s="330"/>
      <c r="E39" s="330"/>
      <c r="F39" s="330"/>
      <c r="G39" s="330"/>
      <c r="H39" s="330"/>
      <c r="I39" s="330"/>
      <c r="J39" s="330"/>
      <c r="K39" s="330"/>
      <c r="L39" s="330"/>
      <c r="M39" s="330"/>
      <c r="N39" s="330"/>
      <c r="O39" s="330"/>
      <c r="P39" s="330"/>
      <c r="Q39" s="260"/>
      <c r="R39" s="260"/>
      <c r="S39" s="260"/>
      <c r="T39" s="260"/>
      <c r="U39" s="260"/>
      <c r="V39" s="260"/>
    </row>
    <row r="40" spans="1:30" ht="20.25" x14ac:dyDescent="0.2">
      <c r="A40" s="115"/>
      <c r="B40" s="115" t="s">
        <v>132</v>
      </c>
      <c r="C40" s="255">
        <v>2.133</v>
      </c>
      <c r="D40" s="111"/>
      <c r="E40" s="111"/>
      <c r="F40" s="111"/>
      <c r="G40" s="111"/>
      <c r="H40" s="111"/>
      <c r="I40" s="111"/>
      <c r="J40" s="111"/>
      <c r="K40" s="111"/>
      <c r="L40" s="111"/>
      <c r="M40" s="111"/>
      <c r="N40" s="111"/>
      <c r="O40" s="111"/>
      <c r="P40" s="111"/>
      <c r="Q40" s="111"/>
      <c r="R40" s="111"/>
      <c r="S40" s="111"/>
      <c r="T40" s="111"/>
      <c r="U40" s="111"/>
      <c r="V40" s="111"/>
    </row>
    <row r="41" spans="1:30" ht="13.5" thickBot="1" x14ac:dyDescent="0.25"/>
    <row r="42" spans="1:30" ht="21.75" thickTop="1" thickBot="1" x14ac:dyDescent="0.25">
      <c r="A42" s="342" t="s">
        <v>140</v>
      </c>
      <c r="B42" s="343"/>
      <c r="C42" s="343"/>
      <c r="D42" s="343"/>
      <c r="E42" s="343"/>
      <c r="F42" s="343"/>
      <c r="G42" s="343"/>
      <c r="H42" s="343"/>
      <c r="I42" s="344"/>
      <c r="J42" s="261"/>
      <c r="K42" s="261"/>
      <c r="L42" s="261"/>
      <c r="M42" s="327" t="s">
        <v>238</v>
      </c>
      <c r="N42" s="327"/>
      <c r="P42" s="327"/>
      <c r="Q42" s="327"/>
    </row>
    <row r="43" spans="1:30" ht="21" thickTop="1" x14ac:dyDescent="0.2">
      <c r="A43" s="339" t="s">
        <v>141</v>
      </c>
      <c r="B43" s="340"/>
      <c r="C43" s="341"/>
      <c r="D43" s="341"/>
      <c r="E43" s="341"/>
      <c r="F43" s="341"/>
      <c r="G43" s="341"/>
      <c r="H43" s="256" t="s">
        <v>142</v>
      </c>
      <c r="I43" s="162" t="s">
        <v>143</v>
      </c>
      <c r="J43" s="261"/>
      <c r="K43" s="261"/>
      <c r="L43" s="261"/>
      <c r="M43" s="252">
        <v>34</v>
      </c>
      <c r="N43" s="261"/>
      <c r="P43" s="262"/>
      <c r="Q43" s="261"/>
      <c r="W43" s="87" t="s">
        <v>239</v>
      </c>
      <c r="X43" s="87" t="s">
        <v>240</v>
      </c>
    </row>
    <row r="44" spans="1:30" ht="20.25" x14ac:dyDescent="0.2">
      <c r="A44" s="331" t="s">
        <v>205</v>
      </c>
      <c r="B44" s="332"/>
      <c r="C44" s="333"/>
      <c r="D44" s="333"/>
      <c r="E44" s="333"/>
      <c r="F44" s="333"/>
      <c r="G44" s="333"/>
      <c r="H44" s="263">
        <v>5.6</v>
      </c>
      <c r="I44" s="264"/>
      <c r="J44" s="261"/>
      <c r="K44" s="327" t="s">
        <v>242</v>
      </c>
      <c r="L44" s="327"/>
      <c r="M44" s="252">
        <v>11</v>
      </c>
      <c r="N44" s="252">
        <v>12</v>
      </c>
      <c r="O44" s="252">
        <v>13</v>
      </c>
      <c r="P44" s="252">
        <v>14</v>
      </c>
      <c r="Q44" s="252">
        <v>15</v>
      </c>
      <c r="R44" s="252">
        <v>17</v>
      </c>
      <c r="S44" s="252">
        <v>19</v>
      </c>
      <c r="T44" s="252">
        <v>21</v>
      </c>
      <c r="U44" s="252">
        <v>24</v>
      </c>
      <c r="V44" s="252">
        <v>27</v>
      </c>
      <c r="W44" s="252">
        <v>30</v>
      </c>
      <c r="X44" s="253">
        <v>34</v>
      </c>
    </row>
    <row r="45" spans="1:30" ht="20.25" x14ac:dyDescent="0.2">
      <c r="A45" s="331" t="s">
        <v>206</v>
      </c>
      <c r="B45" s="332"/>
      <c r="C45" s="333"/>
      <c r="D45" s="333"/>
      <c r="E45" s="333"/>
      <c r="F45" s="333"/>
      <c r="G45" s="333"/>
      <c r="H45" s="263">
        <v>5.6</v>
      </c>
      <c r="I45" s="264"/>
      <c r="J45" s="261"/>
      <c r="K45" s="327" t="s">
        <v>249</v>
      </c>
      <c r="L45" s="327"/>
      <c r="M45" s="265">
        <f>($M$43/M44)*$C$40</f>
        <v>6.5929090909090906</v>
      </c>
      <c r="N45" s="265">
        <f t="shared" ref="N45:X45" si="31">($M$43/N44)*$C$40</f>
        <v>6.0435000000000008</v>
      </c>
      <c r="O45" s="265">
        <f t="shared" si="31"/>
        <v>5.578615384615385</v>
      </c>
      <c r="P45" s="265">
        <f t="shared" si="31"/>
        <v>5.1801428571428572</v>
      </c>
      <c r="Q45" s="265">
        <f t="shared" si="31"/>
        <v>4.8347999999999995</v>
      </c>
      <c r="R45" s="265">
        <f t="shared" si="31"/>
        <v>4.266</v>
      </c>
      <c r="S45" s="265">
        <f t="shared" si="31"/>
        <v>3.8169473684210526</v>
      </c>
      <c r="T45" s="265">
        <f t="shared" si="31"/>
        <v>3.4534285714285713</v>
      </c>
      <c r="U45" s="265">
        <f t="shared" si="31"/>
        <v>3.0217500000000004</v>
      </c>
      <c r="V45" s="265">
        <f t="shared" si="31"/>
        <v>2.6859999999999999</v>
      </c>
      <c r="W45" s="265">
        <f t="shared" si="31"/>
        <v>2.4173999999999998</v>
      </c>
      <c r="X45" s="265">
        <f t="shared" si="31"/>
        <v>2.133</v>
      </c>
    </row>
    <row r="46" spans="1:30" ht="20.25" x14ac:dyDescent="0.2">
      <c r="A46" s="331" t="s">
        <v>207</v>
      </c>
      <c r="B46" s="332"/>
      <c r="C46" s="333"/>
      <c r="D46" s="333"/>
      <c r="E46" s="333"/>
      <c r="F46" s="333"/>
      <c r="G46" s="333"/>
      <c r="H46" s="263">
        <v>5.6</v>
      </c>
      <c r="I46" s="264"/>
      <c r="J46" s="261"/>
      <c r="K46" s="327" t="s">
        <v>241</v>
      </c>
      <c r="L46" s="327"/>
      <c r="M46" s="261"/>
      <c r="N46" s="265">
        <f>M45-N45</f>
        <v>0.54940909090908985</v>
      </c>
      <c r="O46" s="265">
        <f t="shared" ref="O46:X46" si="32">N45-O45</f>
        <v>0.46488461538461578</v>
      </c>
      <c r="P46" s="265">
        <f t="shared" si="32"/>
        <v>0.39847252747252782</v>
      </c>
      <c r="Q46" s="265">
        <f t="shared" si="32"/>
        <v>0.34534285714285762</v>
      </c>
      <c r="R46" s="265">
        <f t="shared" si="32"/>
        <v>0.56879999999999953</v>
      </c>
      <c r="S46" s="265">
        <f t="shared" si="32"/>
        <v>0.44905263157894737</v>
      </c>
      <c r="T46" s="265">
        <f t="shared" si="32"/>
        <v>0.36351879699248135</v>
      </c>
      <c r="U46" s="265">
        <f t="shared" si="32"/>
        <v>0.43167857142857091</v>
      </c>
      <c r="V46" s="265">
        <f t="shared" si="32"/>
        <v>0.33575000000000044</v>
      </c>
      <c r="W46" s="265">
        <f t="shared" si="32"/>
        <v>0.26860000000000017</v>
      </c>
      <c r="X46" s="265">
        <f t="shared" si="32"/>
        <v>0.28439999999999976</v>
      </c>
    </row>
    <row r="47" spans="1:30" ht="20.25" x14ac:dyDescent="0.2">
      <c r="A47" s="331" t="s">
        <v>208</v>
      </c>
      <c r="B47" s="332"/>
      <c r="C47" s="333"/>
      <c r="D47" s="333"/>
      <c r="E47" s="333"/>
      <c r="F47" s="333"/>
      <c r="G47" s="333"/>
      <c r="H47" s="263">
        <v>6.4</v>
      </c>
      <c r="I47" s="264"/>
      <c r="J47" s="261"/>
      <c r="K47" s="327"/>
      <c r="L47" s="327"/>
      <c r="M47" s="327" t="s">
        <v>237</v>
      </c>
      <c r="N47" s="327"/>
    </row>
    <row r="48" spans="1:30" ht="20.25" x14ac:dyDescent="0.2">
      <c r="A48" s="331" t="s">
        <v>209</v>
      </c>
      <c r="B48" s="332"/>
      <c r="C48" s="333"/>
      <c r="D48" s="333"/>
      <c r="E48" s="333"/>
      <c r="F48" s="333"/>
      <c r="G48" s="333"/>
      <c r="H48" s="266">
        <v>7.01</v>
      </c>
      <c r="I48" s="267">
        <v>6.71</v>
      </c>
      <c r="J48" s="261"/>
      <c r="K48" s="261"/>
      <c r="L48" s="261"/>
      <c r="M48" s="252">
        <v>50</v>
      </c>
    </row>
    <row r="49" spans="1:24" ht="20.25" x14ac:dyDescent="0.2">
      <c r="A49" s="331" t="s">
        <v>210</v>
      </c>
      <c r="B49" s="332"/>
      <c r="C49" s="333"/>
      <c r="D49" s="333"/>
      <c r="E49" s="333"/>
      <c r="F49" s="333"/>
      <c r="G49" s="333"/>
      <c r="H49" s="266" t="s">
        <v>144</v>
      </c>
      <c r="I49" s="267">
        <v>6.71</v>
      </c>
      <c r="J49" s="261"/>
      <c r="K49" s="327" t="s">
        <v>249</v>
      </c>
      <c r="L49" s="327"/>
      <c r="M49" s="265">
        <f>($M$48/M44)*$C$40</f>
        <v>9.6954545454545471</v>
      </c>
      <c r="N49" s="265">
        <f t="shared" ref="N49:X49" si="33">($M$48/N44)*$C$40</f>
        <v>8.8875000000000011</v>
      </c>
      <c r="O49" s="265">
        <f t="shared" si="33"/>
        <v>8.203846153846154</v>
      </c>
      <c r="P49" s="265">
        <f t="shared" si="33"/>
        <v>7.6178571428571429</v>
      </c>
      <c r="Q49" s="265">
        <f t="shared" si="33"/>
        <v>7.11</v>
      </c>
      <c r="R49" s="265">
        <f t="shared" si="33"/>
        <v>6.2735294117647067</v>
      </c>
      <c r="S49" s="265">
        <f t="shared" si="33"/>
        <v>5.6131578947368421</v>
      </c>
      <c r="T49" s="265">
        <f t="shared" si="33"/>
        <v>5.0785714285714283</v>
      </c>
      <c r="U49" s="265">
        <f t="shared" si="33"/>
        <v>4.4437500000000005</v>
      </c>
      <c r="V49" s="265">
        <f t="shared" si="33"/>
        <v>3.95</v>
      </c>
      <c r="W49" s="265">
        <f t="shared" si="33"/>
        <v>3.5550000000000002</v>
      </c>
      <c r="X49" s="265">
        <f t="shared" si="33"/>
        <v>3.1367647058823533</v>
      </c>
    </row>
    <row r="50" spans="1:24" ht="20.25" x14ac:dyDescent="0.2">
      <c r="A50" s="331" t="s">
        <v>211</v>
      </c>
      <c r="B50" s="332"/>
      <c r="C50" s="333"/>
      <c r="D50" s="333"/>
      <c r="E50" s="333"/>
      <c r="F50" s="333"/>
      <c r="G50" s="333"/>
      <c r="H50" s="268" t="s">
        <v>144</v>
      </c>
      <c r="I50" s="269">
        <v>7.01</v>
      </c>
      <c r="J50" s="261"/>
      <c r="K50" s="327" t="s">
        <v>241</v>
      </c>
      <c r="L50" s="327"/>
      <c r="M50" s="261"/>
      <c r="N50" s="265">
        <f>M49-N49</f>
        <v>0.80795454545454604</v>
      </c>
      <c r="O50" s="265">
        <f t="shared" ref="O50:X50" si="34">N49-O49</f>
        <v>0.68365384615384706</v>
      </c>
      <c r="P50" s="265">
        <f t="shared" si="34"/>
        <v>0.58598901098901113</v>
      </c>
      <c r="Q50" s="265">
        <f t="shared" si="34"/>
        <v>0.50785714285714256</v>
      </c>
      <c r="R50" s="265">
        <f t="shared" si="34"/>
        <v>0.83647058823529363</v>
      </c>
      <c r="S50" s="265">
        <f t="shared" si="34"/>
        <v>0.66037151702786456</v>
      </c>
      <c r="T50" s="265">
        <f t="shared" si="34"/>
        <v>0.53458646616541383</v>
      </c>
      <c r="U50" s="265">
        <f t="shared" si="34"/>
        <v>0.63482142857142776</v>
      </c>
      <c r="V50" s="265">
        <f t="shared" si="34"/>
        <v>0.49375000000000036</v>
      </c>
      <c r="W50" s="265">
        <f t="shared" si="34"/>
        <v>0.39500000000000002</v>
      </c>
      <c r="X50" s="265">
        <f t="shared" si="34"/>
        <v>0.41823529411764682</v>
      </c>
    </row>
    <row r="51" spans="1:24" ht="20.25" x14ac:dyDescent="0.2">
      <c r="A51" s="337" t="s">
        <v>212</v>
      </c>
      <c r="B51" s="338"/>
      <c r="C51" s="338"/>
      <c r="D51" s="338"/>
      <c r="E51" s="338"/>
      <c r="F51" s="338"/>
      <c r="G51" s="332"/>
      <c r="H51" s="268" t="s">
        <v>144</v>
      </c>
      <c r="I51" s="269">
        <v>7.01</v>
      </c>
      <c r="J51" s="261"/>
      <c r="K51" s="261"/>
      <c r="L51" s="261"/>
      <c r="M51" s="261"/>
    </row>
    <row r="52" spans="1:24" ht="20.25" x14ac:dyDescent="0.2">
      <c r="A52" s="331" t="s">
        <v>213</v>
      </c>
      <c r="B52" s="332"/>
      <c r="C52" s="333"/>
      <c r="D52" s="333"/>
      <c r="E52" s="333"/>
      <c r="F52" s="333"/>
      <c r="G52" s="333"/>
      <c r="H52" s="270" t="s">
        <v>144</v>
      </c>
      <c r="I52" s="271" t="s">
        <v>144</v>
      </c>
      <c r="J52" s="261"/>
      <c r="K52" s="261"/>
      <c r="L52" s="261"/>
      <c r="M52" s="327" t="s">
        <v>238</v>
      </c>
      <c r="N52" s="327"/>
      <c r="P52" s="327"/>
      <c r="Q52" s="327"/>
    </row>
    <row r="53" spans="1:24" ht="20.25" x14ac:dyDescent="0.2">
      <c r="A53" s="331" t="s">
        <v>147</v>
      </c>
      <c r="B53" s="332"/>
      <c r="C53" s="333"/>
      <c r="D53" s="333"/>
      <c r="E53" s="333"/>
      <c r="F53" s="333"/>
      <c r="G53" s="333"/>
      <c r="H53" s="272" t="s">
        <v>144</v>
      </c>
      <c r="I53" s="271" t="s">
        <v>144</v>
      </c>
      <c r="J53" s="261"/>
      <c r="K53" s="261"/>
      <c r="L53" s="261"/>
      <c r="M53" s="252">
        <v>39</v>
      </c>
      <c r="N53" s="261"/>
      <c r="P53" s="262"/>
      <c r="Q53" s="261"/>
      <c r="W53" s="87" t="s">
        <v>239</v>
      </c>
      <c r="X53" s="87" t="s">
        <v>240</v>
      </c>
    </row>
    <row r="54" spans="1:24" ht="20.25" x14ac:dyDescent="0.2">
      <c r="A54" s="331" t="s">
        <v>214</v>
      </c>
      <c r="B54" s="332"/>
      <c r="C54" s="333"/>
      <c r="D54" s="333"/>
      <c r="E54" s="333"/>
      <c r="F54" s="333"/>
      <c r="G54" s="333"/>
      <c r="H54" s="270" t="s">
        <v>144</v>
      </c>
      <c r="I54" s="271" t="s">
        <v>144</v>
      </c>
      <c r="J54" s="261"/>
      <c r="K54" s="327" t="s">
        <v>242</v>
      </c>
      <c r="L54" s="327"/>
      <c r="M54" s="252">
        <v>11</v>
      </c>
      <c r="N54" s="252">
        <v>12</v>
      </c>
      <c r="O54" s="252">
        <v>13</v>
      </c>
      <c r="P54" s="252">
        <v>14</v>
      </c>
      <c r="Q54" s="252">
        <v>15</v>
      </c>
      <c r="R54" s="252">
        <v>17</v>
      </c>
      <c r="S54" s="252">
        <v>19</v>
      </c>
      <c r="T54" s="252">
        <v>21</v>
      </c>
      <c r="U54" s="252">
        <v>24</v>
      </c>
      <c r="V54" s="252">
        <v>28</v>
      </c>
      <c r="W54" s="252">
        <v>30</v>
      </c>
      <c r="X54" s="253">
        <v>34</v>
      </c>
    </row>
    <row r="55" spans="1:24" ht="21" thickBot="1" x14ac:dyDescent="0.25">
      <c r="A55" s="334" t="s">
        <v>148</v>
      </c>
      <c r="B55" s="335"/>
      <c r="C55" s="336"/>
      <c r="D55" s="336"/>
      <c r="E55" s="336"/>
      <c r="F55" s="336"/>
      <c r="G55" s="336"/>
      <c r="H55" s="273" t="s">
        <v>144</v>
      </c>
      <c r="I55" s="274" t="s">
        <v>144</v>
      </c>
      <c r="J55" s="261"/>
      <c r="K55" s="327" t="s">
        <v>249</v>
      </c>
      <c r="L55" s="327"/>
      <c r="M55" s="265">
        <f>($M$53/M54)*$C$40</f>
        <v>7.5624545454545453</v>
      </c>
      <c r="N55" s="265">
        <f t="shared" ref="N55:X55" si="35">($M$53/N54)*$C$40</f>
        <v>6.9322499999999998</v>
      </c>
      <c r="O55" s="265">
        <f t="shared" si="35"/>
        <v>6.399</v>
      </c>
      <c r="P55" s="265">
        <f t="shared" si="35"/>
        <v>5.941928571428571</v>
      </c>
      <c r="Q55" s="265">
        <f t="shared" si="35"/>
        <v>5.5457999999999998</v>
      </c>
      <c r="R55" s="265">
        <f t="shared" si="35"/>
        <v>4.8933529411764702</v>
      </c>
      <c r="S55" s="265">
        <f t="shared" si="35"/>
        <v>4.3782631578947369</v>
      </c>
      <c r="T55" s="265">
        <f t="shared" si="35"/>
        <v>3.9612857142857143</v>
      </c>
      <c r="U55" s="265">
        <f t="shared" si="35"/>
        <v>3.4661249999999999</v>
      </c>
      <c r="V55" s="265">
        <f t="shared" si="35"/>
        <v>2.9709642857142855</v>
      </c>
      <c r="W55" s="265">
        <f t="shared" si="35"/>
        <v>2.7728999999999999</v>
      </c>
      <c r="X55" s="265">
        <f t="shared" si="35"/>
        <v>2.4466764705882351</v>
      </c>
    </row>
    <row r="56" spans="1:24" ht="21" thickTop="1" x14ac:dyDescent="0.2">
      <c r="K56" s="327" t="s">
        <v>241</v>
      </c>
      <c r="L56" s="327"/>
      <c r="M56" s="261"/>
      <c r="N56" s="265">
        <f>M55-N55</f>
        <v>0.63020454545454552</v>
      </c>
      <c r="O56" s="265">
        <f t="shared" ref="O56:X56" si="36">N55-O55</f>
        <v>0.53324999999999978</v>
      </c>
      <c r="P56" s="265">
        <f t="shared" si="36"/>
        <v>0.45707142857142902</v>
      </c>
      <c r="Q56" s="265">
        <f t="shared" si="36"/>
        <v>0.39612857142857116</v>
      </c>
      <c r="R56" s="265">
        <f t="shared" si="36"/>
        <v>0.6524470588235296</v>
      </c>
      <c r="S56" s="265">
        <f t="shared" si="36"/>
        <v>0.51508978328173338</v>
      </c>
      <c r="T56" s="265">
        <f t="shared" si="36"/>
        <v>0.41697744360902256</v>
      </c>
      <c r="U56" s="265">
        <f t="shared" si="36"/>
        <v>0.4951607142857144</v>
      </c>
      <c r="V56" s="265">
        <f t="shared" si="36"/>
        <v>0.4951607142857144</v>
      </c>
      <c r="W56" s="265">
        <f t="shared" si="36"/>
        <v>0.19806428571428558</v>
      </c>
      <c r="X56" s="265">
        <f t="shared" si="36"/>
        <v>0.3262235294117648</v>
      </c>
    </row>
    <row r="57" spans="1:24" ht="20.25" x14ac:dyDescent="0.2">
      <c r="K57" s="327"/>
      <c r="L57" s="327"/>
      <c r="M57" s="327" t="s">
        <v>237</v>
      </c>
      <c r="N57" s="327"/>
    </row>
    <row r="58" spans="1:24" ht="20.25" x14ac:dyDescent="0.2">
      <c r="K58" s="261"/>
      <c r="L58" s="261"/>
      <c r="M58" s="252">
        <v>53</v>
      </c>
    </row>
    <row r="59" spans="1:24" ht="20.25" x14ac:dyDescent="0.2">
      <c r="K59" s="327" t="s">
        <v>249</v>
      </c>
      <c r="L59" s="327"/>
      <c r="M59" s="265">
        <f>($M$58/M54)*$C$40</f>
        <v>10.277181818181818</v>
      </c>
      <c r="N59" s="265">
        <f t="shared" ref="N59:X59" si="37">($M$58/N54)*$C$40</f>
        <v>9.42075</v>
      </c>
      <c r="O59" s="265">
        <f t="shared" si="37"/>
        <v>8.696076923076923</v>
      </c>
      <c r="P59" s="265">
        <f t="shared" si="37"/>
        <v>8.0749285714285719</v>
      </c>
      <c r="Q59" s="265">
        <f t="shared" si="37"/>
        <v>7.5366</v>
      </c>
      <c r="R59" s="265">
        <f t="shared" si="37"/>
        <v>6.6499411764705885</v>
      </c>
      <c r="S59" s="265">
        <f t="shared" si="37"/>
        <v>5.9499473684210518</v>
      </c>
      <c r="T59" s="265">
        <f t="shared" si="37"/>
        <v>5.383285714285714</v>
      </c>
      <c r="U59" s="265">
        <f t="shared" si="37"/>
        <v>4.710375</v>
      </c>
      <c r="V59" s="265">
        <f t="shared" si="37"/>
        <v>4.0374642857142859</v>
      </c>
      <c r="W59" s="265">
        <f t="shared" si="37"/>
        <v>3.7683</v>
      </c>
      <c r="X59" s="265">
        <f t="shared" si="37"/>
        <v>3.3249705882352942</v>
      </c>
    </row>
    <row r="60" spans="1:24" ht="20.25" x14ac:dyDescent="0.2">
      <c r="K60" s="327" t="s">
        <v>241</v>
      </c>
      <c r="L60" s="327"/>
      <c r="M60" s="261"/>
      <c r="N60" s="265">
        <f>M59-N59</f>
        <v>0.85643181818181802</v>
      </c>
      <c r="O60" s="265">
        <f t="shared" ref="O60:X60" si="38">N59-O59</f>
        <v>0.72467307692307692</v>
      </c>
      <c r="P60" s="265">
        <f t="shared" si="38"/>
        <v>0.62114835164835114</v>
      </c>
      <c r="Q60" s="265">
        <f t="shared" si="38"/>
        <v>0.53832857142857193</v>
      </c>
      <c r="R60" s="265">
        <f t="shared" si="38"/>
        <v>0.8866588235294115</v>
      </c>
      <c r="S60" s="265">
        <f t="shared" si="38"/>
        <v>0.6999938080495367</v>
      </c>
      <c r="T60" s="265">
        <f t="shared" si="38"/>
        <v>0.56666165413533776</v>
      </c>
      <c r="U60" s="265">
        <f t="shared" si="38"/>
        <v>0.67291071428571403</v>
      </c>
      <c r="V60" s="265">
        <f t="shared" si="38"/>
        <v>0.67291071428571403</v>
      </c>
      <c r="W60" s="265">
        <f t="shared" si="38"/>
        <v>0.26916428571428597</v>
      </c>
      <c r="X60" s="265">
        <f t="shared" si="38"/>
        <v>0.44332941176470575</v>
      </c>
    </row>
  </sheetData>
  <sheetProtection sheet="1" selectLockedCells="1"/>
  <mergeCells count="35">
    <mergeCell ref="A42:I42"/>
    <mergeCell ref="A48:G48"/>
    <mergeCell ref="A47:G47"/>
    <mergeCell ref="A50:G50"/>
    <mergeCell ref="A46:G46"/>
    <mergeCell ref="A49:G49"/>
    <mergeCell ref="A53:G53"/>
    <mergeCell ref="A54:G54"/>
    <mergeCell ref="A55:G55"/>
    <mergeCell ref="A51:G51"/>
    <mergeCell ref="A43:G43"/>
    <mergeCell ref="A44:G44"/>
    <mergeCell ref="A45:G45"/>
    <mergeCell ref="A52:G52"/>
    <mergeCell ref="K45:L45"/>
    <mergeCell ref="K47:L47"/>
    <mergeCell ref="M47:N47"/>
    <mergeCell ref="M42:N42"/>
    <mergeCell ref="P42:Q42"/>
    <mergeCell ref="K59:L59"/>
    <mergeCell ref="K60:L60"/>
    <mergeCell ref="A1:K1"/>
    <mergeCell ref="K54:L54"/>
    <mergeCell ref="K55:L55"/>
    <mergeCell ref="K56:L56"/>
    <mergeCell ref="K57:L57"/>
    <mergeCell ref="A2:V3"/>
    <mergeCell ref="A39:P39"/>
    <mergeCell ref="M57:N57"/>
    <mergeCell ref="K49:L49"/>
    <mergeCell ref="K50:L50"/>
    <mergeCell ref="K46:L46"/>
    <mergeCell ref="M52:N52"/>
    <mergeCell ref="P52:Q52"/>
    <mergeCell ref="K44:L44"/>
  </mergeCells>
  <phoneticPr fontId="6" type="noConversion"/>
  <pageMargins left="0" right="0" top="0" bottom="0" header="0" footer="0"/>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E907-3DEA-451F-A464-EAFF2A43BE25}">
  <dimension ref="A1:N2"/>
  <sheetViews>
    <sheetView workbookViewId="0">
      <pane ySplit="2" topLeftCell="A12" activePane="bottomLeft" state="frozen"/>
      <selection pane="bottomLeft" activeCell="O18" sqref="O18"/>
    </sheetView>
  </sheetViews>
  <sheetFormatPr baseColWidth="10" defaultColWidth="11.42578125" defaultRowHeight="12.75" x14ac:dyDescent="0.2"/>
  <cols>
    <col min="1" max="1" width="10.85546875" style="236" customWidth="1"/>
    <col min="2" max="2" width="13" style="236" customWidth="1"/>
    <col min="3" max="3" width="16.85546875" style="236" customWidth="1"/>
    <col min="4" max="4" width="13.7109375" style="236" customWidth="1"/>
    <col min="5" max="5" width="16" style="236" customWidth="1"/>
    <col min="6" max="6" width="14.7109375" style="236" customWidth="1"/>
    <col min="7" max="7" width="9.5703125" style="236" customWidth="1"/>
    <col min="8" max="8" width="19.28515625" style="236" customWidth="1"/>
    <col min="9" max="9" width="14.5703125" style="236" customWidth="1"/>
    <col min="10" max="10" width="17" style="236" customWidth="1"/>
    <col min="11" max="11" width="26.5703125" style="236" customWidth="1"/>
    <col min="12" max="16384" width="11.42578125" style="236"/>
  </cols>
  <sheetData>
    <row r="1" spans="1:14" ht="25.5" x14ac:dyDescent="0.2">
      <c r="A1" s="346" t="s">
        <v>297</v>
      </c>
      <c r="B1" s="346"/>
      <c r="C1" s="346"/>
      <c r="D1" s="346"/>
      <c r="E1" s="346"/>
      <c r="F1" s="346"/>
      <c r="G1" s="346"/>
      <c r="H1" s="346"/>
      <c r="I1" s="346"/>
      <c r="J1" s="346"/>
      <c r="K1" s="346"/>
      <c r="L1" s="239"/>
      <c r="M1" s="239"/>
      <c r="N1" s="239"/>
    </row>
    <row r="2" spans="1:14" ht="42.75" customHeight="1" x14ac:dyDescent="0.2">
      <c r="A2" s="237" t="s">
        <v>219</v>
      </c>
      <c r="B2" s="237" t="s">
        <v>220</v>
      </c>
      <c r="C2" s="345" t="s">
        <v>221</v>
      </c>
      <c r="D2" s="345"/>
      <c r="E2" s="238" t="s">
        <v>222</v>
      </c>
      <c r="F2" s="238" t="s">
        <v>223</v>
      </c>
      <c r="G2" s="238" t="s">
        <v>224</v>
      </c>
      <c r="H2" s="238" t="s">
        <v>225</v>
      </c>
      <c r="I2" s="238" t="s">
        <v>226</v>
      </c>
      <c r="J2" s="238" t="s">
        <v>227</v>
      </c>
      <c r="K2" s="238" t="s">
        <v>228</v>
      </c>
    </row>
  </sheetData>
  <sheetProtection sheet="1" objects="1" scenarios="1" selectLockedCells="1"/>
  <mergeCells count="2">
    <mergeCell ref="C2:D2"/>
    <mergeCell ref="A1:K1"/>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M70"/>
  <sheetViews>
    <sheetView zoomScale="80" zoomScaleNormal="80" workbookViewId="0">
      <selection activeCell="G12" sqref="G12"/>
    </sheetView>
  </sheetViews>
  <sheetFormatPr baseColWidth="10" defaultRowHeight="12.75" x14ac:dyDescent="0.2"/>
  <cols>
    <col min="1" max="1" width="6.42578125" customWidth="1"/>
    <col min="2" max="2" width="28.7109375" customWidth="1"/>
    <col min="3" max="3" width="8.28515625" customWidth="1"/>
    <col min="4" max="4" width="17.7109375" customWidth="1"/>
    <col min="5" max="5" width="16.28515625" customWidth="1"/>
    <col min="6" max="6" width="19.42578125" customWidth="1"/>
    <col min="11" max="11" width="25.28515625" customWidth="1"/>
    <col min="13" max="13" width="18.7109375" customWidth="1"/>
  </cols>
  <sheetData>
    <row r="1" spans="1:13" ht="22.5" x14ac:dyDescent="0.2">
      <c r="A1" s="329" t="s">
        <v>124</v>
      </c>
      <c r="B1" s="329"/>
      <c r="C1" s="329"/>
      <c r="D1" s="329"/>
      <c r="E1" s="329"/>
      <c r="F1" s="329"/>
      <c r="G1" s="347" t="s">
        <v>122</v>
      </c>
      <c r="H1" s="347"/>
      <c r="I1" s="347"/>
      <c r="J1" s="347"/>
      <c r="K1" s="347"/>
      <c r="L1" s="347"/>
      <c r="M1" s="347"/>
    </row>
    <row r="2" spans="1:13" ht="50.25" customHeight="1" x14ac:dyDescent="0.2">
      <c r="A2" s="368" t="s">
        <v>155</v>
      </c>
      <c r="B2" s="368"/>
      <c r="C2" s="368"/>
      <c r="D2" s="368"/>
      <c r="E2" s="368"/>
      <c r="F2" s="368"/>
      <c r="G2" s="348" t="s">
        <v>121</v>
      </c>
      <c r="H2" s="348"/>
      <c r="I2" s="348"/>
      <c r="J2" s="348"/>
      <c r="K2" s="348"/>
      <c r="L2" s="348"/>
      <c r="M2" s="348"/>
    </row>
    <row r="3" spans="1:13" ht="11.25" customHeight="1" x14ac:dyDescent="0.2">
      <c r="A3" s="169"/>
      <c r="B3" s="169"/>
      <c r="C3" s="169"/>
      <c r="D3" s="169"/>
      <c r="E3" s="169"/>
      <c r="F3" s="169"/>
      <c r="G3" s="180"/>
      <c r="H3" s="180"/>
      <c r="I3" s="180"/>
      <c r="J3" s="180"/>
      <c r="K3" s="180"/>
      <c r="L3" s="180"/>
      <c r="M3" s="180"/>
    </row>
    <row r="4" spans="1:13" ht="27" customHeight="1" x14ac:dyDescent="0.2">
      <c r="A4" s="66"/>
      <c r="B4" s="329" t="s">
        <v>123</v>
      </c>
      <c r="C4" s="329"/>
      <c r="D4" s="329"/>
      <c r="E4" s="329"/>
      <c r="F4" s="329"/>
      <c r="G4" s="374" t="s">
        <v>145</v>
      </c>
      <c r="H4" s="374"/>
      <c r="I4" s="374"/>
      <c r="J4" s="374"/>
      <c r="K4" s="374"/>
      <c r="L4" s="374"/>
      <c r="M4" s="374"/>
    </row>
    <row r="5" spans="1:13" ht="12.75" customHeight="1" thickBot="1" x14ac:dyDescent="0.25">
      <c r="A5" s="66"/>
      <c r="B5" s="71"/>
      <c r="C5" s="71"/>
      <c r="D5" s="71"/>
      <c r="E5" s="71"/>
      <c r="F5" s="71"/>
      <c r="G5" s="181"/>
      <c r="H5" s="181"/>
      <c r="I5" s="182"/>
      <c r="J5" s="181"/>
      <c r="K5" s="181"/>
      <c r="L5" s="181"/>
      <c r="M5" s="181"/>
    </row>
    <row r="6" spans="1:13" ht="16.5" thickTop="1" x14ac:dyDescent="0.2">
      <c r="A6" s="41"/>
      <c r="B6" s="165" t="s">
        <v>149</v>
      </c>
      <c r="C6" s="41"/>
      <c r="D6" s="2" t="s">
        <v>134</v>
      </c>
      <c r="E6" s="167">
        <v>175</v>
      </c>
      <c r="G6" s="374" t="s">
        <v>146</v>
      </c>
      <c r="H6" s="374"/>
      <c r="I6" s="374"/>
      <c r="J6" s="374"/>
      <c r="K6" s="374"/>
      <c r="L6" s="374"/>
      <c r="M6" s="374"/>
    </row>
    <row r="7" spans="1:13" ht="16.5" thickBot="1" x14ac:dyDescent="0.25">
      <c r="A7" s="41"/>
      <c r="B7" s="166" t="s">
        <v>152</v>
      </c>
      <c r="C7" s="41"/>
      <c r="D7" s="13"/>
      <c r="E7" s="164"/>
      <c r="G7" s="183"/>
      <c r="H7" s="183"/>
      <c r="I7" s="183"/>
      <c r="J7" s="183"/>
      <c r="K7" s="183"/>
      <c r="L7" s="183"/>
      <c r="M7" s="183"/>
    </row>
    <row r="8" spans="1:13" ht="13.5" thickTop="1" x14ac:dyDescent="0.2">
      <c r="B8" s="6"/>
      <c r="G8" s="181"/>
      <c r="H8" s="181"/>
      <c r="I8" s="181"/>
      <c r="J8" s="181"/>
      <c r="K8" s="181"/>
      <c r="L8" s="181"/>
      <c r="M8" s="181"/>
    </row>
    <row r="9" spans="1:13" x14ac:dyDescent="0.2">
      <c r="B9" s="2" t="s">
        <v>103</v>
      </c>
      <c r="C9" s="72">
        <f>0.75*E6</f>
        <v>131.25</v>
      </c>
      <c r="G9" s="375" t="s">
        <v>231</v>
      </c>
      <c r="H9" s="376"/>
      <c r="I9" s="376"/>
      <c r="J9" s="376"/>
      <c r="K9" s="376"/>
      <c r="L9" s="376"/>
      <c r="M9" s="376"/>
    </row>
    <row r="10" spans="1:13" x14ac:dyDescent="0.2">
      <c r="B10" s="2" t="s">
        <v>104</v>
      </c>
      <c r="C10" s="72">
        <f>0.85*E6</f>
        <v>148.75</v>
      </c>
      <c r="G10" s="181"/>
      <c r="H10" s="181"/>
      <c r="I10" s="181"/>
      <c r="J10" s="181"/>
      <c r="K10" s="181"/>
      <c r="L10" s="181"/>
      <c r="M10" s="181"/>
    </row>
    <row r="11" spans="1:13" x14ac:dyDescent="0.2">
      <c r="B11" s="2" t="s">
        <v>105</v>
      </c>
      <c r="C11" s="72">
        <f>0.92*E6</f>
        <v>161</v>
      </c>
      <c r="G11" s="375" t="s">
        <v>232</v>
      </c>
      <c r="H11" s="377"/>
      <c r="I11" s="377"/>
      <c r="J11" s="377"/>
      <c r="K11" s="377"/>
      <c r="L11" s="377"/>
      <c r="M11" s="377"/>
    </row>
    <row r="12" spans="1:13" x14ac:dyDescent="0.2">
      <c r="B12" s="2" t="s">
        <v>106</v>
      </c>
      <c r="C12" s="72">
        <f>0.96*E6</f>
        <v>168</v>
      </c>
      <c r="G12" s="181"/>
      <c r="H12" s="181"/>
      <c r="I12" s="181"/>
      <c r="J12" s="181"/>
      <c r="K12" s="181"/>
      <c r="L12" s="181"/>
      <c r="M12" s="181"/>
    </row>
    <row r="13" spans="1:13" ht="13.5" thickBot="1" x14ac:dyDescent="0.25">
      <c r="B13" s="13"/>
      <c r="C13" s="163"/>
      <c r="G13" s="181"/>
      <c r="H13" s="181"/>
      <c r="I13" s="181"/>
      <c r="J13" s="181"/>
      <c r="K13" s="181"/>
      <c r="L13" s="181"/>
      <c r="M13" s="181"/>
    </row>
    <row r="14" spans="1:13" ht="16.5" thickTop="1" x14ac:dyDescent="0.2">
      <c r="B14" s="165" t="s">
        <v>150</v>
      </c>
      <c r="C14" s="163"/>
      <c r="D14" s="2" t="s">
        <v>134</v>
      </c>
      <c r="E14" s="167">
        <v>175</v>
      </c>
      <c r="G14" s="181"/>
      <c r="H14" s="181"/>
      <c r="I14" s="181"/>
      <c r="J14" s="181"/>
      <c r="K14" s="181"/>
      <c r="L14" s="181"/>
      <c r="M14" s="181"/>
    </row>
    <row r="15" spans="1:13" ht="16.5" thickBot="1" x14ac:dyDescent="0.25">
      <c r="B15" s="166" t="s">
        <v>151</v>
      </c>
      <c r="C15" s="163"/>
      <c r="D15" s="2" t="s">
        <v>154</v>
      </c>
      <c r="E15" s="167">
        <v>40</v>
      </c>
      <c r="G15" s="181"/>
      <c r="H15" s="181"/>
      <c r="I15" s="181"/>
      <c r="J15" s="181"/>
      <c r="K15" s="181"/>
      <c r="L15" s="181"/>
      <c r="M15" s="181"/>
    </row>
    <row r="16" spans="1:13" ht="16.5" thickTop="1" x14ac:dyDescent="0.2">
      <c r="B16" s="66"/>
      <c r="C16" s="163"/>
      <c r="D16" s="2" t="s">
        <v>153</v>
      </c>
      <c r="E16" s="44">
        <f>E14-E15</f>
        <v>135</v>
      </c>
      <c r="G16" s="181"/>
      <c r="H16" s="181"/>
      <c r="I16" s="181"/>
      <c r="J16" s="181"/>
      <c r="K16" s="181"/>
      <c r="L16" s="181"/>
      <c r="M16" s="181"/>
    </row>
    <row r="17" spans="1:13" ht="9" customHeight="1" x14ac:dyDescent="0.2">
      <c r="B17" s="66"/>
      <c r="C17" s="163"/>
      <c r="D17" s="13"/>
      <c r="E17" s="164"/>
      <c r="G17" s="181"/>
      <c r="H17" s="181"/>
      <c r="I17" s="181"/>
      <c r="J17" s="181"/>
      <c r="K17" s="181"/>
      <c r="L17" s="181"/>
      <c r="M17" s="181"/>
    </row>
    <row r="18" spans="1:13" x14ac:dyDescent="0.2">
      <c r="B18" s="2" t="s">
        <v>103</v>
      </c>
      <c r="C18" s="72">
        <f>0.75*E16+E15</f>
        <v>141.25</v>
      </c>
      <c r="D18" s="13"/>
      <c r="E18" s="168"/>
      <c r="G18" s="181"/>
      <c r="H18" s="181"/>
      <c r="I18" s="181"/>
      <c r="J18" s="181"/>
      <c r="K18" s="181"/>
      <c r="L18" s="181"/>
      <c r="M18" s="181"/>
    </row>
    <row r="19" spans="1:13" x14ac:dyDescent="0.2">
      <c r="B19" s="2" t="s">
        <v>104</v>
      </c>
      <c r="C19" s="72">
        <f>0.85*E16+E15</f>
        <v>154.75</v>
      </c>
      <c r="D19" s="13"/>
      <c r="E19" s="168"/>
      <c r="G19" s="181"/>
      <c r="H19" s="181"/>
      <c r="I19" s="181"/>
      <c r="J19" s="181"/>
      <c r="K19" s="181"/>
      <c r="L19" s="181"/>
      <c r="M19" s="181"/>
    </row>
    <row r="20" spans="1:13" x14ac:dyDescent="0.2">
      <c r="B20" s="2" t="s">
        <v>105</v>
      </c>
      <c r="C20" s="72">
        <f>0.92*E16+E15</f>
        <v>164.2</v>
      </c>
      <c r="D20" s="13"/>
      <c r="E20" s="168"/>
      <c r="G20" s="181"/>
      <c r="H20" s="181"/>
      <c r="I20" s="181"/>
      <c r="J20" s="181"/>
      <c r="K20" s="181"/>
      <c r="L20" s="181"/>
      <c r="M20" s="181"/>
    </row>
    <row r="21" spans="1:13" x14ac:dyDescent="0.2">
      <c r="B21" s="2" t="s">
        <v>106</v>
      </c>
      <c r="C21" s="72">
        <f>0.96*E16+E15</f>
        <v>169.6</v>
      </c>
      <c r="G21" s="181"/>
      <c r="H21" s="181"/>
      <c r="I21" s="181"/>
      <c r="J21" s="181"/>
      <c r="K21" s="181"/>
      <c r="L21" s="181"/>
      <c r="M21" s="181"/>
    </row>
    <row r="22" spans="1:13" x14ac:dyDescent="0.2">
      <c r="A22" s="41"/>
      <c r="B22" s="60"/>
      <c r="C22" s="378"/>
      <c r="D22" s="378"/>
      <c r="E22" s="59"/>
      <c r="G22" s="377"/>
      <c r="H22" s="377"/>
      <c r="I22" s="377"/>
      <c r="J22" s="377"/>
      <c r="K22" s="377"/>
      <c r="L22" s="377"/>
      <c r="M22" s="377"/>
    </row>
    <row r="23" spans="1:13" ht="22.5" x14ac:dyDescent="0.2">
      <c r="B23" s="379" t="s">
        <v>107</v>
      </c>
      <c r="C23" s="380"/>
      <c r="D23" s="380"/>
      <c r="E23" s="380"/>
      <c r="F23" s="381"/>
      <c r="G23" s="181"/>
      <c r="H23" s="181"/>
      <c r="I23" s="181"/>
      <c r="J23" s="181"/>
      <c r="K23" s="181"/>
      <c r="L23" s="181"/>
      <c r="M23" s="181"/>
    </row>
    <row r="24" spans="1:13" x14ac:dyDescent="0.2">
      <c r="B24" s="67"/>
      <c r="C24" s="67"/>
      <c r="D24" s="67"/>
      <c r="E24" s="67"/>
      <c r="F24" s="67"/>
      <c r="G24" s="181"/>
      <c r="H24" s="181"/>
      <c r="I24" s="181"/>
      <c r="J24" s="181"/>
      <c r="K24" s="181"/>
      <c r="L24" s="181"/>
      <c r="M24" s="181"/>
    </row>
    <row r="25" spans="1:13" ht="15.75" x14ac:dyDescent="0.2">
      <c r="B25" s="349" t="s">
        <v>108</v>
      </c>
      <c r="C25" s="349"/>
      <c r="D25" s="68" t="s">
        <v>109</v>
      </c>
      <c r="E25" s="68" t="s">
        <v>110</v>
      </c>
      <c r="F25" s="68" t="s">
        <v>111</v>
      </c>
      <c r="G25" s="181"/>
      <c r="H25" s="181"/>
      <c r="I25" s="181"/>
      <c r="J25" s="181"/>
      <c r="K25" s="181"/>
      <c r="L25" s="181"/>
      <c r="M25" s="181"/>
    </row>
    <row r="26" spans="1:13" ht="15.75" x14ac:dyDescent="0.2">
      <c r="B26" s="369">
        <v>140</v>
      </c>
      <c r="C26" s="369"/>
      <c r="D26" s="74">
        <f>TRUNC(B26/B28)</f>
        <v>3</v>
      </c>
      <c r="E26" s="74">
        <f>TRUNC((B26*60/B28)-D26*60)</f>
        <v>6</v>
      </c>
      <c r="F26" s="74">
        <f>ROUND((B26*3600/B28)-(D26*3600+E26*60),0)</f>
        <v>40</v>
      </c>
      <c r="G26" s="181"/>
      <c r="H26" s="181"/>
      <c r="I26" s="181"/>
      <c r="J26" s="181"/>
      <c r="K26" s="181"/>
      <c r="L26" s="181"/>
      <c r="M26" s="181"/>
    </row>
    <row r="27" spans="1:13" ht="15.75" x14ac:dyDescent="0.2">
      <c r="B27" s="349" t="s">
        <v>112</v>
      </c>
      <c r="C27" s="349"/>
      <c r="D27" s="4"/>
      <c r="E27" s="69"/>
      <c r="F27" s="69"/>
      <c r="G27" s="181"/>
      <c r="H27" s="181"/>
      <c r="I27" s="181"/>
      <c r="J27" s="181"/>
      <c r="K27" s="181"/>
      <c r="L27" s="181"/>
      <c r="M27" s="181"/>
    </row>
    <row r="28" spans="1:13" ht="15.75" x14ac:dyDescent="0.2">
      <c r="B28" s="369">
        <v>45</v>
      </c>
      <c r="C28" s="369"/>
      <c r="D28" s="70"/>
      <c r="E28" s="41"/>
      <c r="F28" s="41"/>
      <c r="G28" s="181"/>
      <c r="H28" s="181"/>
      <c r="I28" s="181"/>
      <c r="J28" s="181"/>
      <c r="K28" s="181"/>
      <c r="L28" s="181"/>
      <c r="M28" s="181"/>
    </row>
    <row r="29" spans="1:13" x14ac:dyDescent="0.2">
      <c r="G29" s="181"/>
      <c r="H29" s="181"/>
      <c r="I29" s="181"/>
      <c r="J29" s="181"/>
      <c r="K29" s="181"/>
      <c r="L29" s="181"/>
      <c r="M29" s="181"/>
    </row>
    <row r="30" spans="1:13" x14ac:dyDescent="0.2">
      <c r="G30" s="181"/>
      <c r="H30" s="181"/>
      <c r="I30" s="181"/>
      <c r="J30" s="181"/>
      <c r="K30" s="181"/>
      <c r="L30" s="181"/>
      <c r="M30" s="181"/>
    </row>
    <row r="31" spans="1:13" ht="22.5" x14ac:dyDescent="0.2">
      <c r="B31" s="329" t="s">
        <v>113</v>
      </c>
      <c r="C31" s="329"/>
      <c r="D31" s="329"/>
      <c r="E31" s="329"/>
      <c r="F31" s="329"/>
      <c r="G31" s="181"/>
      <c r="H31" s="181"/>
      <c r="I31" s="181"/>
      <c r="J31" s="181"/>
      <c r="K31" s="181"/>
      <c r="L31" s="181"/>
      <c r="M31" s="181"/>
    </row>
    <row r="32" spans="1:13" x14ac:dyDescent="0.2">
      <c r="G32" s="181"/>
      <c r="H32" s="181"/>
      <c r="I32" s="181"/>
      <c r="J32" s="181"/>
      <c r="K32" s="181"/>
      <c r="L32" s="181"/>
      <c r="M32" s="181"/>
    </row>
    <row r="33" spans="2:13" ht="15.75" x14ac:dyDescent="0.2">
      <c r="B33" s="349" t="s">
        <v>108</v>
      </c>
      <c r="C33" s="349"/>
      <c r="D33" s="3" t="s">
        <v>109</v>
      </c>
      <c r="E33" s="3" t="s">
        <v>110</v>
      </c>
      <c r="F33" s="3" t="s">
        <v>111</v>
      </c>
      <c r="G33" s="181"/>
      <c r="H33" s="181"/>
      <c r="I33" s="181"/>
      <c r="J33" s="181"/>
      <c r="K33" s="181"/>
      <c r="L33" s="181"/>
      <c r="M33" s="181"/>
    </row>
    <row r="34" spans="2:13" ht="15.75" x14ac:dyDescent="0.2">
      <c r="B34" s="369">
        <v>125</v>
      </c>
      <c r="C34" s="369"/>
      <c r="D34" s="73">
        <v>2</v>
      </c>
      <c r="E34" s="73">
        <v>25</v>
      </c>
      <c r="F34" s="73">
        <v>50</v>
      </c>
      <c r="G34" s="181"/>
      <c r="H34" s="181"/>
      <c r="I34" s="181"/>
      <c r="J34" s="181"/>
      <c r="K34" s="181"/>
      <c r="L34" s="181"/>
      <c r="M34" s="181"/>
    </row>
    <row r="35" spans="2:13" ht="15.75" x14ac:dyDescent="0.2">
      <c r="B35" s="349" t="s">
        <v>112</v>
      </c>
      <c r="C35" s="349"/>
      <c r="D35" s="4"/>
      <c r="E35" s="69"/>
      <c r="F35" s="69"/>
      <c r="G35" s="181"/>
      <c r="H35" s="181"/>
      <c r="I35" s="181"/>
      <c r="J35" s="181"/>
      <c r="K35" s="181"/>
      <c r="L35" s="181"/>
      <c r="M35" s="181"/>
    </row>
    <row r="36" spans="2:13" ht="15.75" x14ac:dyDescent="0.2">
      <c r="B36" s="370">
        <f>ROUND(B34*3600/(D34*3600+E34*60+F34),2)</f>
        <v>51.43</v>
      </c>
      <c r="C36" s="370"/>
      <c r="D36" s="70"/>
      <c r="E36" s="41"/>
      <c r="F36" s="41"/>
      <c r="G36" s="181"/>
      <c r="H36" s="181"/>
      <c r="I36" s="181"/>
      <c r="J36" s="181"/>
      <c r="K36" s="181"/>
      <c r="L36" s="181"/>
      <c r="M36" s="181"/>
    </row>
    <row r="37" spans="2:13" x14ac:dyDescent="0.2">
      <c r="G37" s="181"/>
      <c r="H37" s="181"/>
      <c r="I37" s="181"/>
      <c r="J37" s="181"/>
      <c r="K37" s="181"/>
      <c r="L37" s="181"/>
      <c r="M37" s="181"/>
    </row>
    <row r="38" spans="2:13" x14ac:dyDescent="0.2">
      <c r="G38" s="181"/>
      <c r="H38" s="181"/>
      <c r="I38" s="181"/>
      <c r="J38" s="181"/>
      <c r="K38" s="181"/>
      <c r="L38" s="181"/>
      <c r="M38" s="181"/>
    </row>
    <row r="39" spans="2:13" ht="22.5" x14ac:dyDescent="0.2">
      <c r="B39" s="329" t="s">
        <v>114</v>
      </c>
      <c r="C39" s="329"/>
      <c r="D39" s="329"/>
      <c r="E39" s="329"/>
      <c r="F39" s="329"/>
      <c r="G39" s="181"/>
      <c r="H39" s="181"/>
      <c r="I39" s="181"/>
      <c r="J39" s="181"/>
      <c r="K39" s="181"/>
      <c r="L39" s="181"/>
      <c r="M39" s="181"/>
    </row>
    <row r="40" spans="2:13" x14ac:dyDescent="0.2">
      <c r="G40" s="181"/>
      <c r="H40" s="181"/>
      <c r="I40" s="181"/>
      <c r="J40" s="181"/>
      <c r="K40" s="181"/>
      <c r="L40" s="181"/>
      <c r="M40" s="181"/>
    </row>
    <row r="41" spans="2:13" ht="15.75" x14ac:dyDescent="0.2">
      <c r="B41" s="349" t="s">
        <v>108</v>
      </c>
      <c r="C41" s="349"/>
      <c r="D41" s="3" t="s">
        <v>109</v>
      </c>
      <c r="E41" s="3" t="s">
        <v>110</v>
      </c>
      <c r="F41" s="3" t="s">
        <v>111</v>
      </c>
      <c r="G41" s="181"/>
      <c r="H41" s="181"/>
      <c r="I41" s="181"/>
      <c r="J41" s="181"/>
      <c r="K41" s="181"/>
      <c r="L41" s="181"/>
      <c r="M41" s="181"/>
    </row>
    <row r="42" spans="2:13" ht="15.75" x14ac:dyDescent="0.2">
      <c r="B42" s="370">
        <f>ROUND((D42*3600+E42*60+F42)*B44/3600,2)</f>
        <v>199.15</v>
      </c>
      <c r="C42" s="370"/>
      <c r="D42" s="73">
        <v>4</v>
      </c>
      <c r="E42" s="73">
        <v>25</v>
      </c>
      <c r="F42" s="73">
        <v>32</v>
      </c>
      <c r="G42" s="181"/>
      <c r="H42" s="181"/>
      <c r="I42" s="181"/>
      <c r="J42" s="181"/>
      <c r="K42" s="181"/>
      <c r="L42" s="181"/>
      <c r="M42" s="181"/>
    </row>
    <row r="43" spans="2:13" ht="15.75" x14ac:dyDescent="0.2">
      <c r="B43" s="373" t="s">
        <v>112</v>
      </c>
      <c r="C43" s="373"/>
      <c r="G43" s="181"/>
      <c r="H43" s="181"/>
      <c r="I43" s="181"/>
      <c r="J43" s="181"/>
      <c r="K43" s="181"/>
      <c r="L43" s="181"/>
      <c r="M43" s="181"/>
    </row>
    <row r="44" spans="2:13" ht="15.75" x14ac:dyDescent="0.25">
      <c r="B44" s="371">
        <v>45</v>
      </c>
      <c r="C44" s="372"/>
      <c r="G44" s="181"/>
      <c r="H44" s="181"/>
      <c r="I44" s="181"/>
      <c r="J44" s="181"/>
      <c r="K44" s="181"/>
      <c r="L44" s="181"/>
      <c r="M44" s="181"/>
    </row>
    <row r="45" spans="2:13" x14ac:dyDescent="0.2">
      <c r="G45" s="181"/>
      <c r="H45" s="181"/>
      <c r="I45" s="181"/>
      <c r="J45" s="181"/>
      <c r="K45" s="181"/>
      <c r="L45" s="181"/>
      <c r="M45" s="181"/>
    </row>
    <row r="46" spans="2:13" x14ac:dyDescent="0.2">
      <c r="G46" s="181"/>
      <c r="H46" s="181"/>
      <c r="I46" s="181"/>
      <c r="J46" s="181"/>
      <c r="K46" s="181"/>
      <c r="L46" s="181"/>
      <c r="M46" s="181"/>
    </row>
    <row r="47" spans="2:13" ht="22.5" x14ac:dyDescent="0.2">
      <c r="B47" s="329" t="s">
        <v>115</v>
      </c>
      <c r="C47" s="329"/>
      <c r="D47" s="329"/>
      <c r="E47" s="329"/>
      <c r="F47" s="329"/>
      <c r="G47" s="181"/>
      <c r="H47" s="181"/>
      <c r="I47" s="181"/>
      <c r="J47" s="181"/>
      <c r="K47" s="181"/>
      <c r="L47" s="181"/>
      <c r="M47" s="181"/>
    </row>
    <row r="48" spans="2:13" x14ac:dyDescent="0.2">
      <c r="G48" s="181"/>
      <c r="H48" s="181"/>
      <c r="I48" s="181"/>
      <c r="J48" s="181"/>
      <c r="K48" s="181"/>
      <c r="L48" s="181"/>
      <c r="M48" s="181"/>
    </row>
    <row r="49" spans="2:13" ht="15.75" x14ac:dyDescent="0.2">
      <c r="B49" s="349" t="s">
        <v>116</v>
      </c>
      <c r="C49" s="349"/>
      <c r="D49" s="349"/>
      <c r="E49" s="349"/>
      <c r="F49" s="73">
        <v>11</v>
      </c>
      <c r="G49" s="181"/>
      <c r="H49" s="181"/>
      <c r="I49" s="181"/>
      <c r="J49" s="181"/>
      <c r="K49" s="181"/>
      <c r="L49" s="181"/>
      <c r="M49" s="181"/>
    </row>
    <row r="50" spans="2:13" ht="15.75" x14ac:dyDescent="0.2">
      <c r="B50" s="349" t="s">
        <v>117</v>
      </c>
      <c r="C50" s="349"/>
      <c r="D50" s="349"/>
      <c r="E50" s="349"/>
      <c r="F50" s="73">
        <v>53</v>
      </c>
      <c r="G50" s="181"/>
      <c r="H50" s="181"/>
      <c r="I50" s="181"/>
      <c r="J50" s="181"/>
      <c r="K50" s="181"/>
      <c r="L50" s="181"/>
      <c r="M50" s="181"/>
    </row>
    <row r="51" spans="2:13" ht="15.75" x14ac:dyDescent="0.2">
      <c r="B51" s="349" t="s">
        <v>118</v>
      </c>
      <c r="C51" s="349"/>
      <c r="D51" s="349"/>
      <c r="E51" s="349"/>
      <c r="F51" s="73">
        <v>55</v>
      </c>
      <c r="G51" s="181"/>
      <c r="H51" s="181"/>
      <c r="I51" s="181"/>
      <c r="J51" s="181"/>
      <c r="K51" s="181"/>
      <c r="L51" s="181"/>
      <c r="M51" s="181"/>
    </row>
    <row r="52" spans="2:13" ht="15.75" x14ac:dyDescent="0.2">
      <c r="B52" s="349" t="s">
        <v>119</v>
      </c>
      <c r="C52" s="349"/>
      <c r="D52" s="349"/>
      <c r="E52" s="349"/>
      <c r="F52" s="74">
        <f>ROUND((F49*F51)/(60*F50*0.00211),0)</f>
        <v>90</v>
      </c>
      <c r="G52" s="181"/>
      <c r="H52" s="181"/>
      <c r="I52" s="181"/>
      <c r="J52" s="181"/>
      <c r="K52" s="181"/>
      <c r="L52" s="181"/>
      <c r="M52" s="181"/>
    </row>
    <row r="53" spans="2:13" x14ac:dyDescent="0.2">
      <c r="G53" s="181"/>
      <c r="H53" s="181"/>
      <c r="I53" s="181"/>
      <c r="J53" s="181"/>
      <c r="K53" s="181"/>
      <c r="L53" s="181"/>
      <c r="M53" s="181"/>
    </row>
    <row r="54" spans="2:13" ht="20.25" x14ac:dyDescent="0.2">
      <c r="B54" s="328" t="s">
        <v>120</v>
      </c>
      <c r="C54" s="328"/>
      <c r="D54" s="328"/>
      <c r="E54" s="328"/>
      <c r="F54" s="328"/>
      <c r="G54" s="181"/>
      <c r="H54" s="181"/>
      <c r="I54" s="181"/>
      <c r="J54" s="181"/>
      <c r="K54" s="181"/>
      <c r="L54" s="181"/>
      <c r="M54" s="181"/>
    </row>
    <row r="55" spans="2:13" x14ac:dyDescent="0.2">
      <c r="G55" s="181"/>
      <c r="H55" s="181"/>
      <c r="I55" s="181"/>
      <c r="J55" s="181"/>
      <c r="K55" s="181"/>
      <c r="L55" s="181"/>
      <c r="M55" s="181"/>
    </row>
    <row r="56" spans="2:13" ht="15.75" x14ac:dyDescent="0.2">
      <c r="B56" s="349" t="s">
        <v>116</v>
      </c>
      <c r="C56" s="349"/>
      <c r="D56" s="349"/>
      <c r="E56" s="349"/>
      <c r="F56" s="73">
        <v>11</v>
      </c>
      <c r="G56" s="181"/>
      <c r="H56" s="181"/>
      <c r="I56" s="181"/>
      <c r="J56" s="181"/>
      <c r="K56" s="181"/>
      <c r="L56" s="181"/>
      <c r="M56" s="181"/>
    </row>
    <row r="57" spans="2:13" ht="15.75" x14ac:dyDescent="0.2">
      <c r="B57" s="349" t="s">
        <v>117</v>
      </c>
      <c r="C57" s="349"/>
      <c r="D57" s="349"/>
      <c r="E57" s="349"/>
      <c r="F57" s="73">
        <v>53</v>
      </c>
      <c r="G57" s="181"/>
      <c r="H57" s="181"/>
      <c r="I57" s="181"/>
      <c r="J57" s="181"/>
      <c r="K57" s="181"/>
      <c r="L57" s="181"/>
      <c r="M57" s="181"/>
    </row>
    <row r="58" spans="2:13" ht="15.75" x14ac:dyDescent="0.2">
      <c r="B58" s="349" t="s">
        <v>118</v>
      </c>
      <c r="C58" s="349"/>
      <c r="D58" s="349"/>
      <c r="E58" s="349"/>
      <c r="F58" s="74">
        <f>ROUND((60*F57*0.00211*F59)/F56,2)</f>
        <v>61</v>
      </c>
      <c r="G58" s="181"/>
      <c r="H58" s="181"/>
      <c r="I58" s="181"/>
      <c r="J58" s="181"/>
      <c r="K58" s="181"/>
      <c r="L58" s="181"/>
      <c r="M58" s="181"/>
    </row>
    <row r="59" spans="2:13" ht="15.75" x14ac:dyDescent="0.2">
      <c r="B59" s="349" t="s">
        <v>119</v>
      </c>
      <c r="C59" s="349"/>
      <c r="D59" s="349"/>
      <c r="E59" s="349"/>
      <c r="F59" s="73">
        <v>100</v>
      </c>
      <c r="G59" s="181"/>
      <c r="H59" s="181"/>
      <c r="I59" s="181"/>
      <c r="J59" s="181"/>
      <c r="K59" s="181"/>
      <c r="L59" s="181"/>
      <c r="M59" s="181"/>
    </row>
    <row r="60" spans="2:13" ht="13.5" thickBot="1" x14ac:dyDescent="0.25"/>
    <row r="61" spans="2:13" ht="42" customHeight="1" thickTop="1" thickBot="1" x14ac:dyDescent="0.25">
      <c r="B61" s="350" t="s">
        <v>156</v>
      </c>
      <c r="C61" s="350"/>
      <c r="D61" s="350"/>
      <c r="E61" s="350"/>
      <c r="F61" s="170"/>
      <c r="G61" s="351" t="s">
        <v>157</v>
      </c>
      <c r="H61" s="352"/>
      <c r="I61" s="352"/>
      <c r="J61" s="352"/>
      <c r="K61" s="353"/>
    </row>
    <row r="62" spans="2:13" ht="21.75" customHeight="1" thickTop="1" thickBot="1" x14ac:dyDescent="0.25">
      <c r="B62" s="354" t="s">
        <v>158</v>
      </c>
      <c r="C62" s="355"/>
      <c r="D62" s="354" t="s">
        <v>159</v>
      </c>
      <c r="E62" s="355"/>
      <c r="F62" s="170"/>
      <c r="G62" s="356" t="s">
        <v>160</v>
      </c>
      <c r="H62" s="357"/>
      <c r="I62" s="358"/>
      <c r="J62" s="171">
        <v>45</v>
      </c>
      <c r="K62" s="172" t="str">
        <f>IF(J62="","",IF(J62&lt;50,"Très bon",IF(J62&lt;55,"Bon",IF(J62&lt;60,"moyen","Insuffisant"))))</f>
        <v>Très bon</v>
      </c>
    </row>
    <row r="63" spans="2:13" ht="45" customHeight="1" thickTop="1" thickBot="1" x14ac:dyDescent="0.25">
      <c r="B63" s="68" t="s">
        <v>161</v>
      </c>
      <c r="C63" s="73">
        <v>175</v>
      </c>
      <c r="D63" s="68" t="s">
        <v>161</v>
      </c>
      <c r="E63" s="73">
        <v>154</v>
      </c>
      <c r="G63" s="354" t="s">
        <v>169</v>
      </c>
      <c r="H63" s="359"/>
      <c r="I63" s="359"/>
      <c r="J63" s="359"/>
      <c r="K63" s="360"/>
    </row>
    <row r="64" spans="2:13" ht="45" customHeight="1" thickTop="1" thickBot="1" x14ac:dyDescent="0.25">
      <c r="B64" s="173" t="s">
        <v>162</v>
      </c>
      <c r="C64" s="73">
        <v>17</v>
      </c>
      <c r="D64" s="173" t="s">
        <v>162</v>
      </c>
      <c r="E64" s="73">
        <v>14</v>
      </c>
      <c r="G64" s="361" t="s">
        <v>163</v>
      </c>
      <c r="H64" s="362"/>
      <c r="I64" s="363"/>
      <c r="J64" s="174">
        <v>120</v>
      </c>
      <c r="K64" s="175" t="str">
        <f>IF(J64&gt;=220,"Impossible",IF(J64&lt;=J62,"Impossible",IF(J64="","",IF(J64&gt;3*J62,"adaptation insuffisante à l'effort",IF(J64&gt;2*J62,"Bonne adaptation à l'effort", "Adaptation moyenne à l'effort")))))</f>
        <v>Bonne adaptation à l'effort</v>
      </c>
    </row>
    <row r="65" spans="2:11" ht="46.5" customHeight="1" thickTop="1" thickBot="1" x14ac:dyDescent="0.25">
      <c r="B65" s="113" t="s">
        <v>164</v>
      </c>
      <c r="C65" s="176">
        <f>0.73606*C63+1.13375*C64-85</f>
        <v>63.084250000000026</v>
      </c>
      <c r="D65" s="113" t="s">
        <v>164</v>
      </c>
      <c r="E65" s="176">
        <f>0.62952*E63+1.00785*E64-68</f>
        <v>43.055979999999991</v>
      </c>
      <c r="G65" s="364" t="s">
        <v>165</v>
      </c>
      <c r="H65" s="365"/>
      <c r="I65" s="366"/>
      <c r="J65" s="177">
        <v>64</v>
      </c>
      <c r="K65" s="175" t="str">
        <f>IF(J65="","",IF(J65&lt;=J62,"Excellente récupération",IF(J65&lt;J62+10,"Très bonne récupération",IF(J65&lt;J62+20,"Bonne Récupération", "Récupération insuffisante"))))</f>
        <v>Bonne Récupération</v>
      </c>
    </row>
    <row r="66" spans="2:11" ht="21.75" customHeight="1" thickTop="1" thickBot="1" x14ac:dyDescent="0.25">
      <c r="G66" s="354" t="s">
        <v>166</v>
      </c>
      <c r="H66" s="359"/>
      <c r="I66" s="355"/>
      <c r="J66" s="178">
        <f>IF(J62="","",((J62+J64+J65)-200)/10)</f>
        <v>2.9</v>
      </c>
      <c r="K66" s="172" t="str">
        <f>IF(J62="","",IF(J66&lt;=1,"Excellent",IF(J66&lt;3,"Très bon",IF(J66&lt;6,"Bon",IF(J66&lt;10,"moyen","Insuffisant")))))</f>
        <v>Très bon</v>
      </c>
    </row>
    <row r="67" spans="2:11" ht="16.5" thickTop="1" x14ac:dyDescent="0.2">
      <c r="B67" s="367" t="s">
        <v>170</v>
      </c>
      <c r="C67" s="367"/>
      <c r="D67" s="367"/>
      <c r="E67" s="367"/>
    </row>
    <row r="68" spans="2:11" ht="15.75" x14ac:dyDescent="0.2">
      <c r="B68" s="349" t="s">
        <v>158</v>
      </c>
      <c r="C68" s="349"/>
      <c r="D68" s="349" t="s">
        <v>159</v>
      </c>
      <c r="E68" s="349"/>
    </row>
    <row r="69" spans="2:11" ht="15.75" x14ac:dyDescent="0.2">
      <c r="B69" s="68" t="s">
        <v>167</v>
      </c>
      <c r="C69" s="73">
        <v>63.1</v>
      </c>
      <c r="D69" s="68" t="s">
        <v>167</v>
      </c>
      <c r="E69" s="73">
        <v>44.2</v>
      </c>
    </row>
    <row r="70" spans="2:11" ht="18.75" x14ac:dyDescent="0.2">
      <c r="B70" s="179" t="s">
        <v>168</v>
      </c>
      <c r="C70" s="176">
        <f>C69/(C63*0.01)^2</f>
        <v>20.604081632653063</v>
      </c>
      <c r="D70" s="179" t="s">
        <v>168</v>
      </c>
      <c r="E70" s="176">
        <f>E69/(E63*0.01)^2</f>
        <v>18.637206948895262</v>
      </c>
    </row>
  </sheetData>
  <sheetProtection sheet="1" objects="1" scenarios="1" selectLockedCells="1"/>
  <mergeCells count="48">
    <mergeCell ref="B36:C36"/>
    <mergeCell ref="B44:C44"/>
    <mergeCell ref="B43:C43"/>
    <mergeCell ref="G4:M4"/>
    <mergeCell ref="G6:M6"/>
    <mergeCell ref="G9:M9"/>
    <mergeCell ref="B31:F31"/>
    <mergeCell ref="B34:C34"/>
    <mergeCell ref="G11:M11"/>
    <mergeCell ref="G22:M22"/>
    <mergeCell ref="C22:D22"/>
    <mergeCell ref="B23:F23"/>
    <mergeCell ref="B25:C25"/>
    <mergeCell ref="B26:C26"/>
    <mergeCell ref="B27:C27"/>
    <mergeCell ref="B33:C33"/>
    <mergeCell ref="A1:F1"/>
    <mergeCell ref="B54:F54"/>
    <mergeCell ref="B59:E59"/>
    <mergeCell ref="B4:F4"/>
    <mergeCell ref="B49:E49"/>
    <mergeCell ref="B50:E50"/>
    <mergeCell ref="B52:E52"/>
    <mergeCell ref="B57:E57"/>
    <mergeCell ref="B56:E56"/>
    <mergeCell ref="A2:F2"/>
    <mergeCell ref="B28:C28"/>
    <mergeCell ref="B42:C42"/>
    <mergeCell ref="B58:E58"/>
    <mergeCell ref="B41:C41"/>
    <mergeCell ref="B51:E51"/>
    <mergeCell ref="B35:C35"/>
    <mergeCell ref="G1:M1"/>
    <mergeCell ref="G2:M2"/>
    <mergeCell ref="B68:C68"/>
    <mergeCell ref="D68:E68"/>
    <mergeCell ref="B39:F39"/>
    <mergeCell ref="B61:E61"/>
    <mergeCell ref="G61:K61"/>
    <mergeCell ref="B62:C62"/>
    <mergeCell ref="D62:E62"/>
    <mergeCell ref="G62:I62"/>
    <mergeCell ref="B47:F47"/>
    <mergeCell ref="G63:K63"/>
    <mergeCell ref="G64:I64"/>
    <mergeCell ref="G65:I65"/>
    <mergeCell ref="G66:I66"/>
    <mergeCell ref="B67:E67"/>
  </mergeCells>
  <pageMargins left="0.70866141732283461" right="0.70866141732283461" top="0"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AJ49"/>
  <sheetViews>
    <sheetView zoomScale="150" zoomScaleNormal="150" workbookViewId="0">
      <pane ySplit="3" topLeftCell="A27" activePane="bottomLeft" state="frozen"/>
      <selection pane="bottomLeft" activeCell="M31" sqref="M31"/>
    </sheetView>
  </sheetViews>
  <sheetFormatPr baseColWidth="10" defaultRowHeight="12.75" x14ac:dyDescent="0.2"/>
  <cols>
    <col min="2" max="2" width="6.5703125" customWidth="1"/>
    <col min="3" max="3" width="6.85546875" customWidth="1"/>
    <col min="4" max="4" width="4.7109375" customWidth="1"/>
    <col min="5" max="5" width="4.28515625" customWidth="1"/>
    <col min="6" max="6" width="4.42578125" hidden="1" customWidth="1"/>
    <col min="7" max="7" width="6.7109375" customWidth="1"/>
    <col min="8" max="8" width="6.42578125" hidden="1" customWidth="1"/>
    <col min="9" max="10" width="6.7109375" customWidth="1"/>
    <col min="11" max="11" width="6.7109375" hidden="1" customWidth="1"/>
    <col min="12" max="12" width="7" hidden="1" customWidth="1"/>
    <col min="13" max="13" width="5.7109375" customWidth="1"/>
    <col min="14" max="14" width="4.42578125" customWidth="1"/>
    <col min="15" max="15" width="4.7109375" hidden="1" customWidth="1"/>
    <col min="16" max="16" width="4.7109375" customWidth="1"/>
    <col min="17" max="17" width="5" hidden="1" customWidth="1"/>
    <col min="18" max="18" width="4.28515625" customWidth="1"/>
    <col min="19" max="19" width="4.7109375" hidden="1" customWidth="1"/>
    <col min="20" max="20" width="5" customWidth="1"/>
    <col min="21" max="21" width="4.42578125" hidden="1" customWidth="1"/>
    <col min="22" max="22" width="4.7109375" customWidth="1"/>
    <col min="23" max="23" width="5.140625" hidden="1" customWidth="1"/>
    <col min="24" max="24" width="6.42578125" customWidth="1"/>
    <col min="25" max="25" width="6.28515625" customWidth="1"/>
    <col min="26" max="26" width="4.28515625" customWidth="1"/>
    <col min="27" max="27" width="3.5703125" customWidth="1"/>
    <col min="28" max="28" width="1.7109375" customWidth="1"/>
    <col min="29" max="29" width="4.42578125" customWidth="1"/>
    <col min="30" max="30" width="5.85546875" customWidth="1"/>
    <col min="31" max="31" width="6.140625" customWidth="1"/>
    <col min="32" max="32" width="5.85546875" customWidth="1"/>
    <col min="33" max="33" width="6" customWidth="1"/>
    <col min="34" max="34" width="5.42578125" customWidth="1"/>
    <col min="35" max="35" width="7.7109375" customWidth="1"/>
    <col min="36" max="36" width="9.85546875" customWidth="1"/>
  </cols>
  <sheetData>
    <row r="1" spans="1:36" ht="18" x14ac:dyDescent="0.25">
      <c r="A1" s="423" t="s">
        <v>234</v>
      </c>
      <c r="B1" s="423"/>
      <c r="C1" s="423"/>
      <c r="D1" s="423"/>
      <c r="E1" s="423"/>
      <c r="F1" s="423"/>
      <c r="G1" s="423"/>
      <c r="H1" s="423"/>
      <c r="I1" s="423"/>
      <c r="J1" s="423"/>
      <c r="K1" s="423"/>
      <c r="L1" s="423"/>
      <c r="M1" s="423"/>
      <c r="N1" s="423"/>
      <c r="O1" s="423"/>
      <c r="P1" s="423"/>
      <c r="Q1" s="423"/>
      <c r="R1" s="423"/>
      <c r="S1" s="423"/>
      <c r="T1" s="423"/>
      <c r="U1" s="423"/>
      <c r="V1" s="423"/>
      <c r="W1" s="423"/>
      <c r="X1" s="423"/>
      <c r="Y1" s="423"/>
      <c r="Z1" s="424"/>
      <c r="AA1" s="424"/>
      <c r="AB1" s="424"/>
      <c r="AC1" s="424"/>
      <c r="AD1" s="424"/>
      <c r="AE1" s="424"/>
      <c r="AF1" s="424"/>
      <c r="AG1" s="424"/>
      <c r="AH1" s="424"/>
      <c r="AI1" s="424"/>
    </row>
    <row r="2" spans="1:36" ht="12.75" customHeight="1" x14ac:dyDescent="0.2">
      <c r="A2" s="425" t="s">
        <v>139</v>
      </c>
      <c r="B2" s="425" t="s">
        <v>9</v>
      </c>
      <c r="C2" s="425" t="s">
        <v>0</v>
      </c>
      <c r="D2" s="425" t="s">
        <v>14</v>
      </c>
      <c r="E2" s="425" t="s">
        <v>15</v>
      </c>
      <c r="F2" s="44" t="s">
        <v>15</v>
      </c>
      <c r="G2" s="427" t="s">
        <v>12</v>
      </c>
      <c r="H2" s="439" t="s">
        <v>189</v>
      </c>
      <c r="I2" s="440"/>
      <c r="J2" s="440"/>
      <c r="K2" s="440"/>
      <c r="L2" s="441"/>
      <c r="M2" s="16" t="s">
        <v>16</v>
      </c>
      <c r="N2" s="429" t="s">
        <v>39</v>
      </c>
      <c r="O2" s="93"/>
      <c r="P2" s="429" t="s">
        <v>11</v>
      </c>
      <c r="Q2" s="93"/>
      <c r="R2" s="429" t="s">
        <v>21</v>
      </c>
      <c r="S2" s="93"/>
      <c r="T2" s="16" t="s">
        <v>18</v>
      </c>
      <c r="U2" s="93"/>
      <c r="V2" s="16" t="s">
        <v>18</v>
      </c>
      <c r="W2" s="95"/>
      <c r="X2" s="431" t="s">
        <v>13</v>
      </c>
      <c r="Y2" s="432"/>
      <c r="Z2" s="433" t="s">
        <v>215</v>
      </c>
      <c r="AA2" s="434"/>
      <c r="AB2" s="434"/>
      <c r="AC2" s="434"/>
      <c r="AD2" s="434"/>
      <c r="AE2" s="434"/>
      <c r="AF2" s="434"/>
      <c r="AG2" s="434"/>
      <c r="AH2" s="434"/>
      <c r="AI2" s="434"/>
      <c r="AJ2" s="435"/>
    </row>
    <row r="3" spans="1:36" ht="12.75" customHeight="1" x14ac:dyDescent="0.2">
      <c r="A3" s="426"/>
      <c r="B3" s="426"/>
      <c r="C3" s="426"/>
      <c r="D3" s="426"/>
      <c r="E3" s="426"/>
      <c r="F3" s="44"/>
      <c r="G3" s="428"/>
      <c r="H3" s="206" t="s">
        <v>41</v>
      </c>
      <c r="I3" s="197" t="s">
        <v>14</v>
      </c>
      <c r="J3" s="197" t="s">
        <v>15</v>
      </c>
      <c r="K3" s="198"/>
      <c r="L3" s="222" t="s">
        <v>12</v>
      </c>
      <c r="M3" s="17" t="s">
        <v>17</v>
      </c>
      <c r="N3" s="430"/>
      <c r="O3" s="94"/>
      <c r="P3" s="430"/>
      <c r="Q3" s="94"/>
      <c r="R3" s="430"/>
      <c r="S3" s="94"/>
      <c r="T3" s="17" t="s">
        <v>19</v>
      </c>
      <c r="U3" s="94"/>
      <c r="V3" s="17" t="s">
        <v>20</v>
      </c>
      <c r="W3" s="96"/>
      <c r="X3" s="431"/>
      <c r="Y3" s="432"/>
      <c r="Z3" s="436"/>
      <c r="AA3" s="437"/>
      <c r="AB3" s="437"/>
      <c r="AC3" s="437"/>
      <c r="AD3" s="437"/>
      <c r="AE3" s="437"/>
      <c r="AF3" s="437"/>
      <c r="AG3" s="437"/>
      <c r="AH3" s="437"/>
      <c r="AI3" s="437"/>
      <c r="AJ3" s="438"/>
    </row>
    <row r="4" spans="1:36" hidden="1" x14ac:dyDescent="0.2">
      <c r="A4" s="44" t="s">
        <v>5</v>
      </c>
      <c r="B4" s="44">
        <v>1</v>
      </c>
      <c r="C4" s="24"/>
      <c r="D4" s="24"/>
      <c r="E4" s="24"/>
      <c r="F4" s="44">
        <f>E4</f>
        <v>0</v>
      </c>
      <c r="G4" s="58" t="str">
        <f>IF((D4*60+F4)=0,"",ROUND((C4*60)/(D4*60+F4),1))</f>
        <v/>
      </c>
      <c r="H4" s="199"/>
      <c r="I4" s="199"/>
      <c r="J4" s="199"/>
      <c r="K4" s="44">
        <f t="shared" ref="K4" si="0">J4</f>
        <v>0</v>
      </c>
      <c r="L4" s="206" t="str">
        <f>IF((I4*60+K4)=0,"",ROUND((H4*60)/(I4*60+K4),1))</f>
        <v/>
      </c>
      <c r="M4" s="78"/>
      <c r="N4" s="78"/>
      <c r="O4" s="107">
        <f>IF(N4="",0,1)</f>
        <v>0</v>
      </c>
      <c r="P4" s="78"/>
      <c r="Q4" s="107">
        <f>IF(P4="",0,1)</f>
        <v>0</v>
      </c>
      <c r="R4" s="78"/>
      <c r="S4" s="107">
        <f>IF(R4="",0,1)</f>
        <v>0</v>
      </c>
      <c r="T4" s="78"/>
      <c r="U4" s="107">
        <f>IF(T4="",0,1)</f>
        <v>0</v>
      </c>
      <c r="V4" s="78"/>
      <c r="W4" s="107">
        <f>IF(V4="",0,1)</f>
        <v>0</v>
      </c>
      <c r="X4" s="419"/>
      <c r="Y4" s="420"/>
      <c r="Z4" s="414"/>
      <c r="AA4" s="415"/>
      <c r="AB4" s="415"/>
      <c r="AC4" s="415"/>
      <c r="AD4" s="415"/>
      <c r="AE4" s="415"/>
      <c r="AF4" s="415"/>
      <c r="AG4" s="415"/>
      <c r="AH4" s="415"/>
      <c r="AI4" s="415"/>
      <c r="AJ4" s="416"/>
    </row>
    <row r="5" spans="1:36" hidden="1" x14ac:dyDescent="0.2">
      <c r="A5" s="397" t="s">
        <v>196</v>
      </c>
      <c r="B5" s="398"/>
      <c r="C5" s="11">
        <f>SUM(C4:C4)</f>
        <v>0</v>
      </c>
      <c r="D5" s="11">
        <f>SUM(D4:D4)+ROUNDDOWN(F5/60,0)</f>
        <v>0</v>
      </c>
      <c r="E5" s="11">
        <f>F5-60*ROUNDDOWN(F5/60,0)</f>
        <v>0</v>
      </c>
      <c r="F5" s="90">
        <f>SUM(F4:F4)</f>
        <v>0</v>
      </c>
      <c r="G5" s="34">
        <f>IF((D5*60+E5)=0,0,ROUND((C5*60)/(D5*60+E5),1))</f>
        <v>0</v>
      </c>
      <c r="H5" s="11">
        <f>SUM(H4:H4)</f>
        <v>0</v>
      </c>
      <c r="I5" s="11">
        <f>SUM(I4:I4)+ROUNDDOWN(K5/60,0)</f>
        <v>0</v>
      </c>
      <c r="J5" s="11">
        <f>K5-60*ROUNDDOWN(K5/60,0)</f>
        <v>0</v>
      </c>
      <c r="K5" s="90">
        <f>SUM(K4:K4)</f>
        <v>0</v>
      </c>
      <c r="L5" s="34">
        <f>IF((I5*60+J5)=0,0,ROUND((H5*60)/(I5*60+J5),1))</f>
        <v>0</v>
      </c>
      <c r="M5" s="18">
        <f>SUM(M4:M4)</f>
        <v>0</v>
      </c>
      <c r="N5" s="18">
        <f>IF(SUM(N4:N4)=0,0,ROUND(AVERAGE(N4:N4),0))</f>
        <v>0</v>
      </c>
      <c r="O5" s="108">
        <f>IF(O4=0,0,1)</f>
        <v>0</v>
      </c>
      <c r="P5" s="18">
        <f>IF(SUM(P4:P4)=0,0,ROUND(AVERAGE(P4:P4),0))</f>
        <v>0</v>
      </c>
      <c r="Q5" s="108">
        <f>IF(Q4=0,0,1)</f>
        <v>0</v>
      </c>
      <c r="R5" s="18">
        <f>IF(SUM(R4:R4)=0,0,ROUND(AVERAGE(R4:R4),0))</f>
        <v>0</v>
      </c>
      <c r="S5" s="108">
        <f>IF(S4=0,0,1)</f>
        <v>0</v>
      </c>
      <c r="T5" s="18">
        <f>IF(SUM(T4:T4)=0,0,ROUND(AVERAGE(T4:T4),0))</f>
        <v>0</v>
      </c>
      <c r="U5" s="108">
        <f>IF(U4=0,0,1)</f>
        <v>0</v>
      </c>
      <c r="V5" s="18">
        <f>IF(SUM(V4:V4)=0,0,ROUND(AVERAGE(V4:V4),0))</f>
        <v>0</v>
      </c>
      <c r="W5" s="108">
        <f>IF(W4=0,0,1)</f>
        <v>0</v>
      </c>
      <c r="X5" s="399"/>
      <c r="Y5" s="400"/>
      <c r="Z5" s="404"/>
      <c r="AA5" s="405"/>
      <c r="AB5" s="405"/>
      <c r="AC5" s="405"/>
      <c r="AD5" s="405"/>
      <c r="AE5" s="405"/>
      <c r="AF5" s="405"/>
      <c r="AG5" s="405"/>
      <c r="AH5" s="405"/>
      <c r="AI5" s="405"/>
      <c r="AJ5" s="406"/>
    </row>
    <row r="6" spans="1:36" hidden="1" x14ac:dyDescent="0.2">
      <c r="A6" s="14" t="s">
        <v>6</v>
      </c>
      <c r="B6" s="2">
        <f>B4+1</f>
        <v>2</v>
      </c>
      <c r="C6" s="24"/>
      <c r="D6" s="24"/>
      <c r="E6" s="24"/>
      <c r="F6" s="44">
        <f t="shared" ref="F6:F12" si="1">E6</f>
        <v>0</v>
      </c>
      <c r="G6" s="58" t="str">
        <f t="shared" ref="G6:G12" si="2">IF((D6*60+F6)=0,"",ROUND((C6*60)/(D6*60+F6),1))</f>
        <v/>
      </c>
      <c r="H6" s="199"/>
      <c r="I6" s="199"/>
      <c r="J6" s="199"/>
      <c r="K6" s="44">
        <f>J6</f>
        <v>0</v>
      </c>
      <c r="L6" s="206" t="str">
        <f t="shared" ref="L6:L12" si="3">IF((I6*60+K6)=0,"",ROUND((H6*60)/(I6*60+K6),1))</f>
        <v/>
      </c>
      <c r="M6" s="212"/>
      <c r="N6" s="212"/>
      <c r="O6" s="107">
        <f>IF(N6="",0,1)</f>
        <v>0</v>
      </c>
      <c r="P6" s="212"/>
      <c r="Q6" s="107">
        <f>IF(P6="",0,1)</f>
        <v>0</v>
      </c>
      <c r="R6" s="78"/>
      <c r="S6" s="107">
        <f>IF(R6="",0,1)</f>
        <v>0</v>
      </c>
      <c r="T6" s="78"/>
      <c r="U6" s="107">
        <f>IF(T6="",0,1)</f>
        <v>0</v>
      </c>
      <c r="V6" s="78"/>
      <c r="W6" s="107">
        <f>IF(V6="",0,1)</f>
        <v>0</v>
      </c>
      <c r="X6" s="419"/>
      <c r="Y6" s="420"/>
      <c r="Z6" s="414"/>
      <c r="AA6" s="415"/>
      <c r="AB6" s="415"/>
      <c r="AC6" s="415"/>
      <c r="AD6" s="415"/>
      <c r="AE6" s="415"/>
      <c r="AF6" s="415"/>
      <c r="AG6" s="415"/>
      <c r="AH6" s="415"/>
      <c r="AI6" s="415"/>
      <c r="AJ6" s="416"/>
    </row>
    <row r="7" spans="1:36" hidden="1" x14ac:dyDescent="0.2">
      <c r="A7" s="14" t="s">
        <v>7</v>
      </c>
      <c r="B7" s="2">
        <v>1</v>
      </c>
      <c r="C7" s="24"/>
      <c r="D7" s="24"/>
      <c r="E7" s="24"/>
      <c r="F7" s="44">
        <f t="shared" si="1"/>
        <v>0</v>
      </c>
      <c r="G7" s="58" t="str">
        <f t="shared" si="2"/>
        <v/>
      </c>
      <c r="H7" s="199"/>
      <c r="I7" s="199"/>
      <c r="J7" s="199"/>
      <c r="K7" s="44">
        <f t="shared" ref="K7:K12" si="4">J7</f>
        <v>0</v>
      </c>
      <c r="L7" s="206" t="str">
        <f t="shared" si="3"/>
        <v/>
      </c>
      <c r="M7" s="212"/>
      <c r="N7" s="212"/>
      <c r="O7" s="107">
        <f>IF(N7="",0,1)</f>
        <v>0</v>
      </c>
      <c r="P7" s="212"/>
      <c r="Q7" s="107">
        <f>IF(P7="",0,1)</f>
        <v>0</v>
      </c>
      <c r="R7" s="78"/>
      <c r="S7" s="107">
        <f>IF(R7="",0,1)</f>
        <v>0</v>
      </c>
      <c r="T7" s="78"/>
      <c r="U7" s="107">
        <f>IF(T7="",0,1)</f>
        <v>0</v>
      </c>
      <c r="V7" s="78"/>
      <c r="W7" s="107">
        <f>IF(V7="",0,1)</f>
        <v>0</v>
      </c>
      <c r="X7" s="419"/>
      <c r="Y7" s="420"/>
      <c r="Z7" s="414"/>
      <c r="AA7" s="415"/>
      <c r="AB7" s="415"/>
      <c r="AC7" s="415"/>
      <c r="AD7" s="415"/>
      <c r="AE7" s="415"/>
      <c r="AF7" s="415"/>
      <c r="AG7" s="415"/>
      <c r="AH7" s="415"/>
      <c r="AI7" s="415"/>
      <c r="AJ7" s="416"/>
    </row>
    <row r="8" spans="1:36" hidden="1" x14ac:dyDescent="0.2">
      <c r="A8" s="14" t="s">
        <v>8</v>
      </c>
      <c r="B8" s="2">
        <v>1</v>
      </c>
      <c r="C8" s="24"/>
      <c r="D8" s="24"/>
      <c r="E8" s="24"/>
      <c r="F8" s="44">
        <f t="shared" si="1"/>
        <v>0</v>
      </c>
      <c r="G8" s="58" t="str">
        <f t="shared" si="2"/>
        <v/>
      </c>
      <c r="H8" s="199"/>
      <c r="I8" s="199"/>
      <c r="J8" s="199"/>
      <c r="K8" s="44">
        <f t="shared" si="4"/>
        <v>0</v>
      </c>
      <c r="L8" s="206" t="str">
        <f t="shared" si="3"/>
        <v/>
      </c>
      <c r="M8" s="212"/>
      <c r="N8" s="212"/>
      <c r="O8" s="107">
        <f t="shared" ref="O8:W12" si="5">IF(N8="",O7,O7+1)</f>
        <v>0</v>
      </c>
      <c r="P8" s="212"/>
      <c r="Q8" s="107">
        <f t="shared" ref="Q8:Q12" si="6">IF(P8="",Q7,Q7+1)</f>
        <v>0</v>
      </c>
      <c r="R8" s="78"/>
      <c r="S8" s="107">
        <f t="shared" ref="S8:S12" si="7">IF(R8="",S7,S7+1)</f>
        <v>0</v>
      </c>
      <c r="T8" s="78"/>
      <c r="U8" s="107">
        <f t="shared" ref="U8:U12" si="8">IF(T8="",U7,U7+1)</f>
        <v>0</v>
      </c>
      <c r="V8" s="78"/>
      <c r="W8" s="107">
        <f t="shared" ref="W8:W12" si="9">IF(V8="",W7,W7+1)</f>
        <v>0</v>
      </c>
      <c r="X8" s="419"/>
      <c r="Y8" s="420"/>
      <c r="Z8" s="414"/>
      <c r="AA8" s="415"/>
      <c r="AB8" s="415"/>
      <c r="AC8" s="415"/>
      <c r="AD8" s="415"/>
      <c r="AE8" s="415"/>
      <c r="AF8" s="415"/>
      <c r="AG8" s="415"/>
      <c r="AH8" s="415"/>
      <c r="AI8" s="415"/>
      <c r="AJ8" s="416"/>
    </row>
    <row r="9" spans="1:36" x14ac:dyDescent="0.2">
      <c r="A9" s="14" t="s">
        <v>2</v>
      </c>
      <c r="B9" s="2">
        <v>1</v>
      </c>
      <c r="C9" s="24"/>
      <c r="D9" s="24"/>
      <c r="E9" s="24"/>
      <c r="F9" s="44">
        <f t="shared" si="1"/>
        <v>0</v>
      </c>
      <c r="G9" s="58" t="str">
        <f t="shared" si="2"/>
        <v/>
      </c>
      <c r="H9" s="199"/>
      <c r="I9" s="199"/>
      <c r="J9" s="199"/>
      <c r="K9" s="44">
        <f t="shared" si="4"/>
        <v>0</v>
      </c>
      <c r="L9" s="206" t="str">
        <f t="shared" si="3"/>
        <v/>
      </c>
      <c r="M9" s="212"/>
      <c r="N9" s="212"/>
      <c r="O9" s="107">
        <f t="shared" si="5"/>
        <v>0</v>
      </c>
      <c r="P9" s="212"/>
      <c r="Q9" s="107">
        <f t="shared" si="5"/>
        <v>0</v>
      </c>
      <c r="R9" s="78"/>
      <c r="S9" s="107">
        <f t="shared" si="5"/>
        <v>0</v>
      </c>
      <c r="T9" s="78"/>
      <c r="U9" s="107">
        <f t="shared" si="5"/>
        <v>0</v>
      </c>
      <c r="V9" s="78"/>
      <c r="W9" s="107">
        <f t="shared" si="5"/>
        <v>0</v>
      </c>
      <c r="X9" s="419"/>
      <c r="Y9" s="420"/>
      <c r="Z9" s="414"/>
      <c r="AA9" s="415"/>
      <c r="AB9" s="415"/>
      <c r="AC9" s="415"/>
      <c r="AD9" s="415"/>
      <c r="AE9" s="415"/>
      <c r="AF9" s="415"/>
      <c r="AG9" s="415"/>
      <c r="AH9" s="415"/>
      <c r="AI9" s="415"/>
      <c r="AJ9" s="416"/>
    </row>
    <row r="10" spans="1:36" x14ac:dyDescent="0.2">
      <c r="A10" s="14" t="s">
        <v>3</v>
      </c>
      <c r="B10" s="2">
        <f t="shared" ref="B10:B12" si="10">B9+1</f>
        <v>2</v>
      </c>
      <c r="C10" s="24"/>
      <c r="D10" s="24"/>
      <c r="E10" s="24"/>
      <c r="F10" s="44">
        <f t="shared" si="1"/>
        <v>0</v>
      </c>
      <c r="G10" s="58" t="str">
        <f t="shared" si="2"/>
        <v/>
      </c>
      <c r="H10" s="199"/>
      <c r="I10" s="199"/>
      <c r="J10" s="199"/>
      <c r="K10" s="44">
        <f t="shared" si="4"/>
        <v>0</v>
      </c>
      <c r="L10" s="206" t="str">
        <f t="shared" si="3"/>
        <v/>
      </c>
      <c r="M10" s="212"/>
      <c r="N10" s="212"/>
      <c r="O10" s="107">
        <f t="shared" si="5"/>
        <v>0</v>
      </c>
      <c r="P10" s="212"/>
      <c r="Q10" s="107">
        <f t="shared" si="6"/>
        <v>0</v>
      </c>
      <c r="R10" s="78"/>
      <c r="S10" s="107">
        <f t="shared" si="7"/>
        <v>0</v>
      </c>
      <c r="T10" s="78"/>
      <c r="U10" s="107">
        <f t="shared" si="8"/>
        <v>0</v>
      </c>
      <c r="V10" s="78"/>
      <c r="W10" s="107">
        <f t="shared" si="9"/>
        <v>0</v>
      </c>
      <c r="X10" s="419"/>
      <c r="Y10" s="420"/>
      <c r="Z10" s="414"/>
      <c r="AA10" s="415"/>
      <c r="AB10" s="415"/>
      <c r="AC10" s="415"/>
      <c r="AD10" s="415"/>
      <c r="AE10" s="415"/>
      <c r="AF10" s="415"/>
      <c r="AG10" s="415"/>
      <c r="AH10" s="415"/>
      <c r="AI10" s="415"/>
      <c r="AJ10" s="416"/>
    </row>
    <row r="11" spans="1:36" x14ac:dyDescent="0.2">
      <c r="A11" s="14" t="s">
        <v>4</v>
      </c>
      <c r="B11" s="2">
        <f t="shared" si="10"/>
        <v>3</v>
      </c>
      <c r="C11" s="24"/>
      <c r="D11" s="24"/>
      <c r="E11" s="24"/>
      <c r="F11" s="44">
        <f t="shared" si="1"/>
        <v>0</v>
      </c>
      <c r="G11" s="58" t="str">
        <f t="shared" si="2"/>
        <v/>
      </c>
      <c r="H11" s="199"/>
      <c r="I11" s="199"/>
      <c r="J11" s="199"/>
      <c r="K11" s="44">
        <f t="shared" si="4"/>
        <v>0</v>
      </c>
      <c r="L11" s="206" t="str">
        <f t="shared" si="3"/>
        <v/>
      </c>
      <c r="M11" s="212"/>
      <c r="N11" s="212"/>
      <c r="O11" s="107">
        <f t="shared" si="5"/>
        <v>0</v>
      </c>
      <c r="P11" s="212"/>
      <c r="Q11" s="107">
        <f t="shared" si="6"/>
        <v>0</v>
      </c>
      <c r="R11" s="78"/>
      <c r="S11" s="107">
        <f t="shared" si="7"/>
        <v>0</v>
      </c>
      <c r="T11" s="78"/>
      <c r="U11" s="107">
        <f t="shared" si="8"/>
        <v>0</v>
      </c>
      <c r="V11" s="78"/>
      <c r="W11" s="107">
        <f t="shared" si="9"/>
        <v>0</v>
      </c>
      <c r="X11" s="419"/>
      <c r="Y11" s="420"/>
      <c r="Z11" s="414"/>
      <c r="AA11" s="415"/>
      <c r="AB11" s="415"/>
      <c r="AC11" s="415"/>
      <c r="AD11" s="415"/>
      <c r="AE11" s="415"/>
      <c r="AF11" s="415"/>
      <c r="AG11" s="415"/>
      <c r="AH11" s="415"/>
      <c r="AI11" s="415"/>
      <c r="AJ11" s="416"/>
    </row>
    <row r="12" spans="1:36" x14ac:dyDescent="0.2">
      <c r="A12" s="75" t="s">
        <v>5</v>
      </c>
      <c r="B12" s="44">
        <f t="shared" si="10"/>
        <v>4</v>
      </c>
      <c r="C12" s="24"/>
      <c r="D12" s="24"/>
      <c r="E12" s="24"/>
      <c r="F12" s="44">
        <f t="shared" si="1"/>
        <v>0</v>
      </c>
      <c r="G12" s="58" t="str">
        <f t="shared" si="2"/>
        <v/>
      </c>
      <c r="H12" s="199"/>
      <c r="I12" s="199"/>
      <c r="J12" s="199"/>
      <c r="K12" s="44">
        <f t="shared" si="4"/>
        <v>0</v>
      </c>
      <c r="L12" s="206" t="str">
        <f t="shared" si="3"/>
        <v/>
      </c>
      <c r="M12" s="212"/>
      <c r="N12" s="212"/>
      <c r="O12" s="107">
        <f t="shared" si="5"/>
        <v>0</v>
      </c>
      <c r="P12" s="212"/>
      <c r="Q12" s="107">
        <f t="shared" si="6"/>
        <v>0</v>
      </c>
      <c r="R12" s="78"/>
      <c r="S12" s="107">
        <f t="shared" si="7"/>
        <v>0</v>
      </c>
      <c r="T12" s="78"/>
      <c r="U12" s="107">
        <f t="shared" si="8"/>
        <v>0</v>
      </c>
      <c r="V12" s="78"/>
      <c r="W12" s="107">
        <f t="shared" si="9"/>
        <v>0</v>
      </c>
      <c r="X12" s="419"/>
      <c r="Y12" s="420"/>
      <c r="Z12" s="414"/>
      <c r="AA12" s="415"/>
      <c r="AB12" s="415"/>
      <c r="AC12" s="415"/>
      <c r="AD12" s="415"/>
      <c r="AE12" s="415"/>
      <c r="AF12" s="415"/>
      <c r="AG12" s="415"/>
      <c r="AH12" s="415"/>
      <c r="AI12" s="415"/>
      <c r="AJ12" s="416"/>
    </row>
    <row r="13" spans="1:36" x14ac:dyDescent="0.2">
      <c r="A13" s="397" t="s">
        <v>196</v>
      </c>
      <c r="B13" s="398"/>
      <c r="C13" s="11">
        <f>SUM(C6:C12)</f>
        <v>0</v>
      </c>
      <c r="D13" s="11">
        <f>SUM(D6:D12)+ROUNDDOWN(F13/60,0)</f>
        <v>0</v>
      </c>
      <c r="E13" s="11">
        <f>F13-60*ROUNDDOWN(F13/60,0)</f>
        <v>0</v>
      </c>
      <c r="F13" s="90">
        <f>SUM(F6:F12)</f>
        <v>0</v>
      </c>
      <c r="G13" s="34">
        <f>IF((D13*60+E13)=0,0,ROUND((C13*60)/(D13*60+E13),1))</f>
        <v>0</v>
      </c>
      <c r="H13" s="11">
        <f>SUM(H6:H12)</f>
        <v>0</v>
      </c>
      <c r="I13" s="11">
        <f>SUM(I6:I12)+ROUNDDOWN(K13/60,0)</f>
        <v>0</v>
      </c>
      <c r="J13" s="11">
        <f>K13-60*ROUNDDOWN(K13/60,0)</f>
        <v>0</v>
      </c>
      <c r="K13" s="90">
        <f>SUM(K6:K12)</f>
        <v>0</v>
      </c>
      <c r="L13" s="34">
        <f>IF((I13*60+J13)=0,0,ROUND((H13*60)/(I13*60+J13),1))</f>
        <v>0</v>
      </c>
      <c r="M13" s="18">
        <f>SUM(M6:M12)</f>
        <v>0</v>
      </c>
      <c r="N13" s="18">
        <f>IF(SUM(N6:N12)=0,0,ROUND(AVERAGE(N6:N12),0))</f>
        <v>0</v>
      </c>
      <c r="O13" s="108">
        <f>IF(O12=0,0,1)</f>
        <v>0</v>
      </c>
      <c r="P13" s="18">
        <f>IF(SUM(P6:P12)=0,0,ROUND(AVERAGE(P6:P12),0))</f>
        <v>0</v>
      </c>
      <c r="Q13" s="108">
        <f>IF(Q12=0,0,1)</f>
        <v>0</v>
      </c>
      <c r="R13" s="18">
        <f>IF(SUM(R6:R12)=0,0,ROUND(AVERAGE(R6:R12),0))</f>
        <v>0</v>
      </c>
      <c r="S13" s="108">
        <f>IF(S12=0,0,1)</f>
        <v>0</v>
      </c>
      <c r="T13" s="18">
        <f>IF(SUM(T6:T12)=0,0,ROUND(AVERAGE(T6:T12),0))</f>
        <v>0</v>
      </c>
      <c r="U13" s="108">
        <f>IF(U12=0,0,1)</f>
        <v>0</v>
      </c>
      <c r="V13" s="18">
        <f>IF(SUM(V6:V12)=0,0,ROUND(AVERAGE(V6:V12),0))</f>
        <v>0</v>
      </c>
      <c r="W13" s="108">
        <f>IF(W12=0,0,1)</f>
        <v>0</v>
      </c>
      <c r="X13" s="421"/>
      <c r="Y13" s="422"/>
      <c r="Z13" s="404"/>
      <c r="AA13" s="405"/>
      <c r="AB13" s="405"/>
      <c r="AC13" s="405"/>
      <c r="AD13" s="405"/>
      <c r="AE13" s="405"/>
      <c r="AF13" s="405"/>
      <c r="AG13" s="405"/>
      <c r="AH13" s="405"/>
      <c r="AI13" s="405"/>
      <c r="AJ13" s="406"/>
    </row>
    <row r="14" spans="1:36" x14ac:dyDescent="0.2">
      <c r="A14" s="2" t="s">
        <v>6</v>
      </c>
      <c r="B14" s="2">
        <f>B12+1</f>
        <v>5</v>
      </c>
      <c r="C14" s="24"/>
      <c r="D14" s="24"/>
      <c r="E14" s="24"/>
      <c r="F14" s="44">
        <f t="shared" ref="F14:F20" si="11">E14</f>
        <v>0</v>
      </c>
      <c r="G14" s="58" t="str">
        <f t="shared" ref="G14:G20" si="12">IF((D14*60+F14)=0,"",ROUND((C14*60)/(D14*60+F14),1))</f>
        <v/>
      </c>
      <c r="H14" s="199"/>
      <c r="I14" s="199"/>
      <c r="J14" s="199"/>
      <c r="K14" s="44">
        <f>J14</f>
        <v>0</v>
      </c>
      <c r="L14" s="206" t="str">
        <f t="shared" ref="L14:L20" si="13">IF((I14*60+K14)=0,"",ROUND((H14*60)/(I14*60+K14),1))</f>
        <v/>
      </c>
      <c r="M14" s="212"/>
      <c r="N14" s="212"/>
      <c r="O14" s="107">
        <f>IF(N14="",0,1)</f>
        <v>0</v>
      </c>
      <c r="P14" s="212"/>
      <c r="Q14" s="107">
        <f>IF(P14="",0,1)</f>
        <v>0</v>
      </c>
      <c r="R14" s="78"/>
      <c r="S14" s="107">
        <f>IF(R14="",0,1)</f>
        <v>0</v>
      </c>
      <c r="T14" s="78"/>
      <c r="U14" s="107">
        <f>IF(T14="",0,1)</f>
        <v>0</v>
      </c>
      <c r="V14" s="78"/>
      <c r="W14" s="107">
        <f>IF(V14="",0,1)</f>
        <v>0</v>
      </c>
      <c r="X14" s="417"/>
      <c r="Y14" s="418"/>
      <c r="Z14" s="414"/>
      <c r="AA14" s="415"/>
      <c r="AB14" s="415"/>
      <c r="AC14" s="415"/>
      <c r="AD14" s="415"/>
      <c r="AE14" s="415"/>
      <c r="AF14" s="415"/>
      <c r="AG14" s="415"/>
      <c r="AH14" s="415"/>
      <c r="AI14" s="415"/>
      <c r="AJ14" s="416"/>
    </row>
    <row r="15" spans="1:36" x14ac:dyDescent="0.2">
      <c r="A15" s="2" t="s">
        <v>7</v>
      </c>
      <c r="B15" s="2">
        <f t="shared" ref="B15:B20" si="14">B14+1</f>
        <v>6</v>
      </c>
      <c r="C15" s="24"/>
      <c r="D15" s="24"/>
      <c r="E15" s="24"/>
      <c r="F15" s="44">
        <f t="shared" si="11"/>
        <v>0</v>
      </c>
      <c r="G15" s="58" t="str">
        <f t="shared" si="12"/>
        <v/>
      </c>
      <c r="H15" s="199"/>
      <c r="I15" s="199"/>
      <c r="J15" s="199"/>
      <c r="K15" s="44">
        <f t="shared" ref="K15:K20" si="15">J15</f>
        <v>0</v>
      </c>
      <c r="L15" s="206" t="str">
        <f t="shared" si="13"/>
        <v/>
      </c>
      <c r="M15" s="212"/>
      <c r="N15" s="212"/>
      <c r="O15" s="107">
        <f t="shared" ref="O15:O20" si="16">IF(N15="",O14,O14+1)</f>
        <v>0</v>
      </c>
      <c r="P15" s="212"/>
      <c r="Q15" s="107">
        <f t="shared" ref="Q15:Q20" si="17">IF(P15="",Q14,Q14+1)</f>
        <v>0</v>
      </c>
      <c r="R15" s="78"/>
      <c r="S15" s="107">
        <f t="shared" ref="S15:S20" si="18">IF(R15="",S14,S14+1)</f>
        <v>0</v>
      </c>
      <c r="T15" s="78"/>
      <c r="U15" s="107">
        <f t="shared" ref="U15:U20" si="19">IF(T15="",U14,U14+1)</f>
        <v>0</v>
      </c>
      <c r="V15" s="78"/>
      <c r="W15" s="107">
        <f t="shared" ref="W15:W20" si="20">IF(V15="",W14,W14+1)</f>
        <v>0</v>
      </c>
      <c r="X15" s="417"/>
      <c r="Y15" s="418"/>
      <c r="Z15" s="414"/>
      <c r="AA15" s="415"/>
      <c r="AB15" s="415"/>
      <c r="AC15" s="415"/>
      <c r="AD15" s="415"/>
      <c r="AE15" s="415"/>
      <c r="AF15" s="415"/>
      <c r="AG15" s="415"/>
      <c r="AH15" s="415"/>
      <c r="AI15" s="415"/>
      <c r="AJ15" s="416"/>
    </row>
    <row r="16" spans="1:36" x14ac:dyDescent="0.2">
      <c r="A16" s="2" t="s">
        <v>8</v>
      </c>
      <c r="B16" s="2">
        <f t="shared" si="14"/>
        <v>7</v>
      </c>
      <c r="C16" s="24"/>
      <c r="D16" s="24"/>
      <c r="E16" s="24"/>
      <c r="F16" s="44">
        <f t="shared" si="11"/>
        <v>0</v>
      </c>
      <c r="G16" s="58" t="str">
        <f t="shared" si="12"/>
        <v/>
      </c>
      <c r="H16" s="199"/>
      <c r="I16" s="199"/>
      <c r="J16" s="199"/>
      <c r="K16" s="44">
        <f t="shared" si="15"/>
        <v>0</v>
      </c>
      <c r="L16" s="206" t="str">
        <f t="shared" si="13"/>
        <v/>
      </c>
      <c r="M16" s="212"/>
      <c r="N16" s="212"/>
      <c r="O16" s="107">
        <f t="shared" si="16"/>
        <v>0</v>
      </c>
      <c r="P16" s="78"/>
      <c r="Q16" s="107">
        <f t="shared" si="17"/>
        <v>0</v>
      </c>
      <c r="R16" s="78"/>
      <c r="S16" s="107">
        <f t="shared" si="18"/>
        <v>0</v>
      </c>
      <c r="T16" s="78"/>
      <c r="U16" s="107">
        <f t="shared" si="19"/>
        <v>0</v>
      </c>
      <c r="V16" s="78"/>
      <c r="W16" s="107">
        <f t="shared" si="20"/>
        <v>0</v>
      </c>
      <c r="X16" s="417"/>
      <c r="Y16" s="418"/>
      <c r="Z16" s="414"/>
      <c r="AA16" s="415"/>
      <c r="AB16" s="415"/>
      <c r="AC16" s="415"/>
      <c r="AD16" s="415"/>
      <c r="AE16" s="415"/>
      <c r="AF16" s="415"/>
      <c r="AG16" s="415"/>
      <c r="AH16" s="415"/>
      <c r="AI16" s="415"/>
      <c r="AJ16" s="416"/>
    </row>
    <row r="17" spans="1:36" x14ac:dyDescent="0.2">
      <c r="A17" s="2" t="s">
        <v>2</v>
      </c>
      <c r="B17" s="2">
        <f t="shared" si="14"/>
        <v>8</v>
      </c>
      <c r="C17" s="24"/>
      <c r="D17" s="24"/>
      <c r="E17" s="24"/>
      <c r="F17" s="44">
        <f t="shared" si="11"/>
        <v>0</v>
      </c>
      <c r="G17" s="58" t="str">
        <f t="shared" si="12"/>
        <v/>
      </c>
      <c r="H17" s="199"/>
      <c r="I17" s="199"/>
      <c r="J17" s="199"/>
      <c r="K17" s="44">
        <f t="shared" si="15"/>
        <v>0</v>
      </c>
      <c r="L17" s="206" t="str">
        <f t="shared" si="13"/>
        <v/>
      </c>
      <c r="M17" s="212"/>
      <c r="N17" s="212"/>
      <c r="O17" s="107">
        <f t="shared" si="16"/>
        <v>0</v>
      </c>
      <c r="P17" s="78"/>
      <c r="Q17" s="107">
        <f t="shared" si="17"/>
        <v>0</v>
      </c>
      <c r="R17" s="78"/>
      <c r="S17" s="107">
        <f t="shared" si="18"/>
        <v>0</v>
      </c>
      <c r="T17" s="78"/>
      <c r="U17" s="107">
        <f t="shared" si="19"/>
        <v>0</v>
      </c>
      <c r="V17" s="78"/>
      <c r="W17" s="107">
        <f t="shared" si="20"/>
        <v>0</v>
      </c>
      <c r="X17" s="417"/>
      <c r="Y17" s="418"/>
      <c r="Z17" s="414"/>
      <c r="AA17" s="415"/>
      <c r="AB17" s="415"/>
      <c r="AC17" s="415"/>
      <c r="AD17" s="415"/>
      <c r="AE17" s="415"/>
      <c r="AF17" s="415"/>
      <c r="AG17" s="415"/>
      <c r="AH17" s="415"/>
      <c r="AI17" s="415"/>
      <c r="AJ17" s="416"/>
    </row>
    <row r="18" spans="1:36" x14ac:dyDescent="0.2">
      <c r="A18" s="2" t="s">
        <v>3</v>
      </c>
      <c r="B18" s="2">
        <f t="shared" si="14"/>
        <v>9</v>
      </c>
      <c r="C18" s="24"/>
      <c r="D18" s="24"/>
      <c r="E18" s="24"/>
      <c r="F18" s="44">
        <f t="shared" si="11"/>
        <v>0</v>
      </c>
      <c r="G18" s="58" t="str">
        <f t="shared" si="12"/>
        <v/>
      </c>
      <c r="H18" s="199"/>
      <c r="I18" s="199"/>
      <c r="J18" s="199"/>
      <c r="K18" s="44">
        <f t="shared" si="15"/>
        <v>0</v>
      </c>
      <c r="L18" s="206" t="str">
        <f t="shared" si="13"/>
        <v/>
      </c>
      <c r="M18" s="212"/>
      <c r="N18" s="212"/>
      <c r="O18" s="107">
        <f t="shared" si="16"/>
        <v>0</v>
      </c>
      <c r="P18" s="78"/>
      <c r="Q18" s="107">
        <f t="shared" si="17"/>
        <v>0</v>
      </c>
      <c r="R18" s="78"/>
      <c r="S18" s="107">
        <f t="shared" si="18"/>
        <v>0</v>
      </c>
      <c r="T18" s="78"/>
      <c r="U18" s="107">
        <f t="shared" si="19"/>
        <v>0</v>
      </c>
      <c r="V18" s="78"/>
      <c r="W18" s="107">
        <f t="shared" si="20"/>
        <v>0</v>
      </c>
      <c r="X18" s="417"/>
      <c r="Y18" s="418"/>
      <c r="Z18" s="414"/>
      <c r="AA18" s="415"/>
      <c r="AB18" s="415"/>
      <c r="AC18" s="415"/>
      <c r="AD18" s="415"/>
      <c r="AE18" s="415"/>
      <c r="AF18" s="415"/>
      <c r="AG18" s="415"/>
      <c r="AH18" s="415"/>
      <c r="AI18" s="415"/>
      <c r="AJ18" s="416"/>
    </row>
    <row r="19" spans="1:36" x14ac:dyDescent="0.2">
      <c r="A19" s="2" t="s">
        <v>4</v>
      </c>
      <c r="B19" s="2">
        <f t="shared" si="14"/>
        <v>10</v>
      </c>
      <c r="C19" s="24"/>
      <c r="D19" s="24"/>
      <c r="E19" s="24"/>
      <c r="F19" s="44">
        <f t="shared" si="11"/>
        <v>0</v>
      </c>
      <c r="G19" s="58" t="str">
        <f t="shared" si="12"/>
        <v/>
      </c>
      <c r="H19" s="199"/>
      <c r="I19" s="199"/>
      <c r="J19" s="199"/>
      <c r="K19" s="44">
        <f t="shared" si="15"/>
        <v>0</v>
      </c>
      <c r="L19" s="206" t="str">
        <f t="shared" si="13"/>
        <v/>
      </c>
      <c r="M19" s="212"/>
      <c r="N19" s="212"/>
      <c r="O19" s="107">
        <f t="shared" si="16"/>
        <v>0</v>
      </c>
      <c r="P19" s="78"/>
      <c r="Q19" s="107">
        <f t="shared" si="17"/>
        <v>0</v>
      </c>
      <c r="R19" s="78"/>
      <c r="S19" s="107">
        <f t="shared" si="18"/>
        <v>0</v>
      </c>
      <c r="T19" s="78"/>
      <c r="U19" s="107">
        <f t="shared" si="19"/>
        <v>0</v>
      </c>
      <c r="V19" s="78"/>
      <c r="W19" s="107">
        <f t="shared" si="20"/>
        <v>0</v>
      </c>
      <c r="X19" s="417"/>
      <c r="Y19" s="418"/>
      <c r="Z19" s="414"/>
      <c r="AA19" s="415"/>
      <c r="AB19" s="415"/>
      <c r="AC19" s="415"/>
      <c r="AD19" s="415"/>
      <c r="AE19" s="415"/>
      <c r="AF19" s="415"/>
      <c r="AG19" s="415"/>
      <c r="AH19" s="415"/>
      <c r="AI19" s="415"/>
      <c r="AJ19" s="416"/>
    </row>
    <row r="20" spans="1:36" x14ac:dyDescent="0.2">
      <c r="A20" s="44" t="s">
        <v>5</v>
      </c>
      <c r="B20" s="44">
        <f t="shared" si="14"/>
        <v>11</v>
      </c>
      <c r="C20" s="24"/>
      <c r="D20" s="24"/>
      <c r="E20" s="24"/>
      <c r="F20" s="44">
        <f t="shared" si="11"/>
        <v>0</v>
      </c>
      <c r="G20" s="58" t="str">
        <f t="shared" si="12"/>
        <v/>
      </c>
      <c r="H20" s="199"/>
      <c r="I20" s="199"/>
      <c r="J20" s="199"/>
      <c r="K20" s="44">
        <f t="shared" si="15"/>
        <v>0</v>
      </c>
      <c r="L20" s="206" t="str">
        <f t="shared" si="13"/>
        <v/>
      </c>
      <c r="M20" s="212"/>
      <c r="N20" s="212"/>
      <c r="O20" s="107">
        <f t="shared" si="16"/>
        <v>0</v>
      </c>
      <c r="P20" s="78"/>
      <c r="Q20" s="107">
        <f t="shared" si="17"/>
        <v>0</v>
      </c>
      <c r="R20" s="78"/>
      <c r="S20" s="107">
        <f t="shared" si="18"/>
        <v>0</v>
      </c>
      <c r="T20" s="78"/>
      <c r="U20" s="107">
        <f t="shared" si="19"/>
        <v>0</v>
      </c>
      <c r="V20" s="78"/>
      <c r="W20" s="107">
        <f t="shared" si="20"/>
        <v>0</v>
      </c>
      <c r="X20" s="417"/>
      <c r="Y20" s="418"/>
      <c r="Z20" s="414"/>
      <c r="AA20" s="415"/>
      <c r="AB20" s="415"/>
      <c r="AC20" s="415"/>
      <c r="AD20" s="415"/>
      <c r="AE20" s="415"/>
      <c r="AF20" s="415"/>
      <c r="AG20" s="415"/>
      <c r="AH20" s="415"/>
      <c r="AI20" s="415"/>
      <c r="AJ20" s="416"/>
    </row>
    <row r="21" spans="1:36" x14ac:dyDescent="0.2">
      <c r="A21" s="397" t="s">
        <v>137</v>
      </c>
      <c r="B21" s="398"/>
      <c r="C21" s="11">
        <f>SUM(C14:C20)</f>
        <v>0</v>
      </c>
      <c r="D21" s="11">
        <f>SUM(D14:D20)+ROUNDDOWN(F21/60,0)</f>
        <v>0</v>
      </c>
      <c r="E21" s="11">
        <f>F21-60*ROUNDDOWN(F21/60,0)</f>
        <v>0</v>
      </c>
      <c r="F21" s="90">
        <f>SUM(F14:F20)</f>
        <v>0</v>
      </c>
      <c r="G21" s="34">
        <f>IF((D21*60+E21)=0,0,ROUND((C21*60)/(D21*60+E21),1))</f>
        <v>0</v>
      </c>
      <c r="H21" s="11">
        <f>SUM(H14:H20)</f>
        <v>0</v>
      </c>
      <c r="I21" s="11">
        <f>SUM(I14:I20)+ROUNDDOWN(K21/60,0)</f>
        <v>0</v>
      </c>
      <c r="J21" s="11">
        <f>K21-60*ROUNDDOWN(K21/60,0)</f>
        <v>0</v>
      </c>
      <c r="K21" s="90">
        <f>SUM(K14:K20)</f>
        <v>0</v>
      </c>
      <c r="L21" s="34">
        <f>IF((I21*60+J21)=0,0,ROUND((H21*60)/(I21*60+J21),1))</f>
        <v>0</v>
      </c>
      <c r="M21" s="18">
        <f>SUM(M14:M20)</f>
        <v>0</v>
      </c>
      <c r="N21" s="18">
        <f>IF(SUM(N14:N20)=0,0,ROUND(AVERAGE(N14:N20),0))</f>
        <v>0</v>
      </c>
      <c r="O21" s="108">
        <f>IF(O20=0,0,1)</f>
        <v>0</v>
      </c>
      <c r="P21" s="18">
        <f>IF(SUM(P14:P20)=0,0,ROUND(AVERAGE(P14:P20),0))</f>
        <v>0</v>
      </c>
      <c r="Q21" s="108">
        <f>IF(Q20=0,0,1)</f>
        <v>0</v>
      </c>
      <c r="R21" s="18">
        <f>IF(SUM(R14:R20)=0,0,ROUND(AVERAGE(R14:R20),0))</f>
        <v>0</v>
      </c>
      <c r="S21" s="108">
        <f>IF(S20=0,0,1)</f>
        <v>0</v>
      </c>
      <c r="T21" s="18">
        <f>IF(SUM(T14:T20)=0,0,ROUND(AVERAGE(T14:T20),0))</f>
        <v>0</v>
      </c>
      <c r="U21" s="108">
        <f>IF(U20=0,0,1)</f>
        <v>0</v>
      </c>
      <c r="V21" s="18">
        <f>IF(SUM(V14:V20)=0,0,ROUND(AVERAGE(V14:V20),0))</f>
        <v>0</v>
      </c>
      <c r="W21" s="108">
        <f>IF(W20=0,0,1)</f>
        <v>0</v>
      </c>
      <c r="X21" s="399"/>
      <c r="Y21" s="442"/>
      <c r="Z21" s="404"/>
      <c r="AA21" s="405"/>
      <c r="AB21" s="405"/>
      <c r="AC21" s="405"/>
      <c r="AD21" s="405"/>
      <c r="AE21" s="405"/>
      <c r="AF21" s="405"/>
      <c r="AG21" s="405"/>
      <c r="AH21" s="405"/>
      <c r="AI21" s="405"/>
      <c r="AJ21" s="406"/>
    </row>
    <row r="22" spans="1:36" x14ac:dyDescent="0.2">
      <c r="A22" s="14" t="s">
        <v>6</v>
      </c>
      <c r="B22" s="2">
        <f>B20+1</f>
        <v>12</v>
      </c>
      <c r="C22" s="24"/>
      <c r="D22" s="24"/>
      <c r="E22" s="24"/>
      <c r="F22" s="44">
        <f t="shared" ref="F22:F28" si="21">E22</f>
        <v>0</v>
      </c>
      <c r="G22" s="58" t="str">
        <f t="shared" ref="G22:G28" si="22">IF((D22*60+F22)=0,"",ROUND((C22*60)/(D22*60+F22),1))</f>
        <v/>
      </c>
      <c r="H22" s="199"/>
      <c r="I22" s="199"/>
      <c r="J22" s="199"/>
      <c r="K22" s="44">
        <f>J22</f>
        <v>0</v>
      </c>
      <c r="L22" s="206" t="str">
        <f t="shared" ref="L22:L28" si="23">IF((I22*60+K22)=0,"",ROUND((H22*60)/(I22*60+K22),1))</f>
        <v/>
      </c>
      <c r="M22" s="212"/>
      <c r="N22" s="212"/>
      <c r="O22" s="107">
        <f>IF(N22="",0,1)</f>
        <v>0</v>
      </c>
      <c r="P22" s="212"/>
      <c r="Q22" s="107">
        <f>IF(P22="",0,1)</f>
        <v>0</v>
      </c>
      <c r="R22" s="78"/>
      <c r="S22" s="107">
        <f>IF(R22="",0,1)</f>
        <v>0</v>
      </c>
      <c r="T22" s="78"/>
      <c r="U22" s="107">
        <f>IF(T22="",0,1)</f>
        <v>0</v>
      </c>
      <c r="V22" s="78"/>
      <c r="W22" s="107">
        <f>IF(V22="",0,1)</f>
        <v>0</v>
      </c>
      <c r="X22" s="388"/>
      <c r="Y22" s="388"/>
      <c r="Z22" s="414"/>
      <c r="AA22" s="415"/>
      <c r="AB22" s="415"/>
      <c r="AC22" s="415"/>
      <c r="AD22" s="415"/>
      <c r="AE22" s="415"/>
      <c r="AF22" s="415"/>
      <c r="AG22" s="415"/>
      <c r="AH22" s="415"/>
      <c r="AI22" s="415"/>
      <c r="AJ22" s="416"/>
    </row>
    <row r="23" spans="1:36" x14ac:dyDescent="0.2">
      <c r="A23" s="14" t="s">
        <v>7</v>
      </c>
      <c r="B23" s="2">
        <f t="shared" ref="B23:B28" si="24">B22+1</f>
        <v>13</v>
      </c>
      <c r="C23" s="24"/>
      <c r="D23" s="24"/>
      <c r="E23" s="24"/>
      <c r="F23" s="44">
        <f t="shared" si="21"/>
        <v>0</v>
      </c>
      <c r="G23" s="58" t="str">
        <f t="shared" si="22"/>
        <v/>
      </c>
      <c r="H23" s="199"/>
      <c r="I23" s="199"/>
      <c r="J23" s="199"/>
      <c r="K23" s="44">
        <f t="shared" ref="K23:K28" si="25">J23</f>
        <v>0</v>
      </c>
      <c r="L23" s="206" t="str">
        <f t="shared" si="23"/>
        <v/>
      </c>
      <c r="M23" s="212"/>
      <c r="N23" s="212"/>
      <c r="O23" s="107">
        <f t="shared" ref="O23:O28" si="26">IF(N23="",O22,O22+1)</f>
        <v>0</v>
      </c>
      <c r="P23" s="212"/>
      <c r="Q23" s="107">
        <f t="shared" ref="Q23:Q28" si="27">IF(P23="",Q22,Q22+1)</f>
        <v>0</v>
      </c>
      <c r="R23" s="78"/>
      <c r="S23" s="107">
        <f t="shared" ref="S23:S28" si="28">IF(R23="",S22,S22+1)</f>
        <v>0</v>
      </c>
      <c r="T23" s="78"/>
      <c r="U23" s="107">
        <f t="shared" ref="U23:U28" si="29">IF(T23="",U22,U22+1)</f>
        <v>0</v>
      </c>
      <c r="V23" s="78"/>
      <c r="W23" s="107">
        <f t="shared" ref="W23:W28" si="30">IF(V23="",W22,W22+1)</f>
        <v>0</v>
      </c>
      <c r="X23" s="388"/>
      <c r="Y23" s="388"/>
      <c r="Z23" s="414"/>
      <c r="AA23" s="415"/>
      <c r="AB23" s="415"/>
      <c r="AC23" s="415"/>
      <c r="AD23" s="415"/>
      <c r="AE23" s="415"/>
      <c r="AF23" s="415"/>
      <c r="AG23" s="415"/>
      <c r="AH23" s="415"/>
      <c r="AI23" s="415"/>
      <c r="AJ23" s="416"/>
    </row>
    <row r="24" spans="1:36" x14ac:dyDescent="0.2">
      <c r="A24" s="14" t="s">
        <v>8</v>
      </c>
      <c r="B24" s="2">
        <f t="shared" si="24"/>
        <v>14</v>
      </c>
      <c r="C24" s="24"/>
      <c r="D24" s="24"/>
      <c r="E24" s="24"/>
      <c r="F24" s="44">
        <f t="shared" si="21"/>
        <v>0</v>
      </c>
      <c r="G24" s="58" t="str">
        <f t="shared" si="22"/>
        <v/>
      </c>
      <c r="H24" s="199"/>
      <c r="I24" s="199"/>
      <c r="J24" s="199"/>
      <c r="K24" s="44">
        <f t="shared" si="25"/>
        <v>0</v>
      </c>
      <c r="L24" s="206" t="str">
        <f t="shared" si="23"/>
        <v/>
      </c>
      <c r="M24" s="212"/>
      <c r="N24" s="212"/>
      <c r="O24" s="107">
        <f t="shared" si="26"/>
        <v>0</v>
      </c>
      <c r="P24" s="78"/>
      <c r="Q24" s="107">
        <f t="shared" si="27"/>
        <v>0</v>
      </c>
      <c r="R24" s="78"/>
      <c r="S24" s="107">
        <f t="shared" si="28"/>
        <v>0</v>
      </c>
      <c r="T24" s="78"/>
      <c r="U24" s="107">
        <f t="shared" si="29"/>
        <v>0</v>
      </c>
      <c r="V24" s="78"/>
      <c r="W24" s="107">
        <f t="shared" si="30"/>
        <v>0</v>
      </c>
      <c r="X24" s="388"/>
      <c r="Y24" s="388"/>
      <c r="Z24" s="414"/>
      <c r="AA24" s="415"/>
      <c r="AB24" s="415"/>
      <c r="AC24" s="415"/>
      <c r="AD24" s="415"/>
      <c r="AE24" s="415"/>
      <c r="AF24" s="415"/>
      <c r="AG24" s="415"/>
      <c r="AH24" s="415"/>
      <c r="AI24" s="415"/>
      <c r="AJ24" s="416"/>
    </row>
    <row r="25" spans="1:36" x14ac:dyDescent="0.2">
      <c r="A25" s="14" t="s">
        <v>2</v>
      </c>
      <c r="B25" s="2">
        <f t="shared" si="24"/>
        <v>15</v>
      </c>
      <c r="C25" s="24"/>
      <c r="D25" s="24"/>
      <c r="E25" s="24"/>
      <c r="F25" s="44">
        <f t="shared" si="21"/>
        <v>0</v>
      </c>
      <c r="G25" s="58" t="str">
        <f t="shared" si="22"/>
        <v/>
      </c>
      <c r="H25" s="199"/>
      <c r="I25" s="199"/>
      <c r="J25" s="199"/>
      <c r="K25" s="44">
        <f t="shared" si="25"/>
        <v>0</v>
      </c>
      <c r="L25" s="206" t="str">
        <f t="shared" si="23"/>
        <v/>
      </c>
      <c r="M25" s="212"/>
      <c r="N25" s="212"/>
      <c r="O25" s="107">
        <f t="shared" si="26"/>
        <v>0</v>
      </c>
      <c r="P25" s="78"/>
      <c r="Q25" s="107">
        <f t="shared" si="27"/>
        <v>0</v>
      </c>
      <c r="R25" s="78"/>
      <c r="S25" s="107">
        <f t="shared" si="28"/>
        <v>0</v>
      </c>
      <c r="T25" s="78"/>
      <c r="U25" s="107">
        <f t="shared" si="29"/>
        <v>0</v>
      </c>
      <c r="V25" s="78"/>
      <c r="W25" s="107">
        <f t="shared" si="30"/>
        <v>0</v>
      </c>
      <c r="X25" s="388"/>
      <c r="Y25" s="388"/>
      <c r="Z25" s="414"/>
      <c r="AA25" s="415"/>
      <c r="AB25" s="415"/>
      <c r="AC25" s="415"/>
      <c r="AD25" s="415"/>
      <c r="AE25" s="415"/>
      <c r="AF25" s="415"/>
      <c r="AG25" s="415"/>
      <c r="AH25" s="415"/>
      <c r="AI25" s="415"/>
      <c r="AJ25" s="416"/>
    </row>
    <row r="26" spans="1:36" x14ac:dyDescent="0.2">
      <c r="A26" s="14" t="s">
        <v>3</v>
      </c>
      <c r="B26" s="2">
        <f t="shared" si="24"/>
        <v>16</v>
      </c>
      <c r="C26" s="24"/>
      <c r="D26" s="24"/>
      <c r="E26" s="24"/>
      <c r="F26" s="44">
        <f t="shared" si="21"/>
        <v>0</v>
      </c>
      <c r="G26" s="58" t="str">
        <f t="shared" si="22"/>
        <v/>
      </c>
      <c r="H26" s="199"/>
      <c r="I26" s="199"/>
      <c r="J26" s="199"/>
      <c r="K26" s="44">
        <f t="shared" si="25"/>
        <v>0</v>
      </c>
      <c r="L26" s="206" t="str">
        <f t="shared" si="23"/>
        <v/>
      </c>
      <c r="M26" s="212"/>
      <c r="N26" s="212"/>
      <c r="O26" s="107">
        <f t="shared" si="26"/>
        <v>0</v>
      </c>
      <c r="P26" s="78"/>
      <c r="Q26" s="107">
        <f t="shared" si="27"/>
        <v>0</v>
      </c>
      <c r="R26" s="78"/>
      <c r="S26" s="107">
        <f t="shared" si="28"/>
        <v>0</v>
      </c>
      <c r="T26" s="78"/>
      <c r="U26" s="107">
        <f t="shared" si="29"/>
        <v>0</v>
      </c>
      <c r="V26" s="78"/>
      <c r="W26" s="107">
        <f t="shared" si="30"/>
        <v>0</v>
      </c>
      <c r="X26" s="388"/>
      <c r="Y26" s="388"/>
      <c r="Z26" s="414"/>
      <c r="AA26" s="415"/>
      <c r="AB26" s="415"/>
      <c r="AC26" s="415"/>
      <c r="AD26" s="415"/>
      <c r="AE26" s="415"/>
      <c r="AF26" s="415"/>
      <c r="AG26" s="415"/>
      <c r="AH26" s="415"/>
      <c r="AI26" s="415"/>
      <c r="AJ26" s="416"/>
    </row>
    <row r="27" spans="1:36" x14ac:dyDescent="0.2">
      <c r="A27" s="14" t="s">
        <v>4</v>
      </c>
      <c r="B27" s="2">
        <f t="shared" si="24"/>
        <v>17</v>
      </c>
      <c r="C27" s="24"/>
      <c r="D27" s="24"/>
      <c r="E27" s="24"/>
      <c r="F27" s="44">
        <f t="shared" si="21"/>
        <v>0</v>
      </c>
      <c r="G27" s="58" t="str">
        <f t="shared" si="22"/>
        <v/>
      </c>
      <c r="H27" s="199"/>
      <c r="I27" s="199"/>
      <c r="J27" s="199"/>
      <c r="K27" s="44">
        <f t="shared" si="25"/>
        <v>0</v>
      </c>
      <c r="L27" s="206" t="str">
        <f t="shared" si="23"/>
        <v/>
      </c>
      <c r="M27" s="212"/>
      <c r="N27" s="212"/>
      <c r="O27" s="107">
        <f t="shared" si="26"/>
        <v>0</v>
      </c>
      <c r="P27" s="78"/>
      <c r="Q27" s="107">
        <f t="shared" si="27"/>
        <v>0</v>
      </c>
      <c r="R27" s="78"/>
      <c r="S27" s="107">
        <f t="shared" si="28"/>
        <v>0</v>
      </c>
      <c r="T27" s="78"/>
      <c r="U27" s="107">
        <f t="shared" si="29"/>
        <v>0</v>
      </c>
      <c r="V27" s="78"/>
      <c r="W27" s="107">
        <f t="shared" si="30"/>
        <v>0</v>
      </c>
      <c r="X27" s="388"/>
      <c r="Y27" s="388"/>
      <c r="Z27" s="389" t="s">
        <v>270</v>
      </c>
      <c r="AA27" s="390"/>
      <c r="AB27" s="390"/>
      <c r="AC27" s="390"/>
      <c r="AD27" s="390"/>
      <c r="AE27" s="390"/>
      <c r="AF27" s="390"/>
      <c r="AG27" s="390"/>
      <c r="AH27" s="390"/>
      <c r="AI27" s="390"/>
      <c r="AJ27" s="391"/>
    </row>
    <row r="28" spans="1:36" x14ac:dyDescent="0.2">
      <c r="A28" s="75" t="s">
        <v>5</v>
      </c>
      <c r="B28" s="44">
        <f t="shared" si="24"/>
        <v>18</v>
      </c>
      <c r="C28" s="24"/>
      <c r="D28" s="24"/>
      <c r="E28" s="24"/>
      <c r="F28" s="44">
        <f t="shared" si="21"/>
        <v>0</v>
      </c>
      <c r="G28" s="58" t="str">
        <f t="shared" si="22"/>
        <v/>
      </c>
      <c r="H28" s="199"/>
      <c r="I28" s="199"/>
      <c r="J28" s="199"/>
      <c r="K28" s="44">
        <f t="shared" si="25"/>
        <v>0</v>
      </c>
      <c r="L28" s="206" t="str">
        <f t="shared" si="23"/>
        <v/>
      </c>
      <c r="M28" s="212"/>
      <c r="N28" s="212"/>
      <c r="O28" s="107">
        <f t="shared" si="26"/>
        <v>0</v>
      </c>
      <c r="P28" s="78"/>
      <c r="Q28" s="107">
        <f t="shared" si="27"/>
        <v>0</v>
      </c>
      <c r="R28" s="78"/>
      <c r="S28" s="107">
        <f t="shared" si="28"/>
        <v>0</v>
      </c>
      <c r="T28" s="78"/>
      <c r="U28" s="107">
        <f t="shared" si="29"/>
        <v>0</v>
      </c>
      <c r="V28" s="78"/>
      <c r="W28" s="107">
        <f t="shared" si="30"/>
        <v>0</v>
      </c>
      <c r="X28" s="388"/>
      <c r="Y28" s="388"/>
      <c r="Z28" s="385"/>
      <c r="AA28" s="386"/>
      <c r="AB28" s="386"/>
      <c r="AC28" s="386"/>
      <c r="AD28" s="386"/>
      <c r="AE28" s="386"/>
      <c r="AF28" s="386"/>
      <c r="AG28" s="386"/>
      <c r="AH28" s="386"/>
      <c r="AI28" s="386"/>
      <c r="AJ28" s="387"/>
    </row>
    <row r="29" spans="1:36" x14ac:dyDescent="0.2">
      <c r="A29" s="397" t="s">
        <v>138</v>
      </c>
      <c r="B29" s="398"/>
      <c r="C29" s="11">
        <f>SUM(C22:C28)</f>
        <v>0</v>
      </c>
      <c r="D29" s="11">
        <f>SUM(D22:D28)+ROUNDDOWN(F29/60,0)</f>
        <v>0</v>
      </c>
      <c r="E29" s="11">
        <f>F29-60*ROUNDDOWN(F29/60,0)</f>
        <v>0</v>
      </c>
      <c r="F29" s="90">
        <f>SUM(F22:F28)</f>
        <v>0</v>
      </c>
      <c r="G29" s="34">
        <f>IF((D29*60+E29)=0,0,ROUND((C29*60)/(D29*60+E29),1))</f>
        <v>0</v>
      </c>
      <c r="H29" s="11">
        <f>SUM(H22:H28)</f>
        <v>0</v>
      </c>
      <c r="I29" s="11">
        <f>SUM(I22:I28)+ROUNDDOWN(K29/60,0)</f>
        <v>0</v>
      </c>
      <c r="J29" s="11">
        <f>K29-60*ROUNDDOWN(K29/60,0)</f>
        <v>0</v>
      </c>
      <c r="K29" s="90">
        <f>SUM(K22:K28)</f>
        <v>0</v>
      </c>
      <c r="L29" s="34">
        <f>IF((I29*60+J29)=0,0,ROUND((H29*60)/(I29*60+J29),1))</f>
        <v>0</v>
      </c>
      <c r="M29" s="18">
        <f>SUM(M22:M28)</f>
        <v>0</v>
      </c>
      <c r="N29" s="18">
        <f>IF(SUM(N22:N28)=0,0,ROUND(AVERAGE(N22:N28),0))</f>
        <v>0</v>
      </c>
      <c r="O29" s="108">
        <f>IF(O28=0,0,1)</f>
        <v>0</v>
      </c>
      <c r="P29" s="18">
        <f>IF(SUM(P22:P28)=0,0,ROUND(AVERAGE(P22:P28),0))</f>
        <v>0</v>
      </c>
      <c r="Q29" s="108">
        <f>IF(Q28=0,0,1)</f>
        <v>0</v>
      </c>
      <c r="R29" s="18">
        <f>IF(SUM(R22:R28)=0,0,ROUND(AVERAGE(R22:R28),0))</f>
        <v>0</v>
      </c>
      <c r="S29" s="108">
        <f>IF(S28=0,0,1)</f>
        <v>0</v>
      </c>
      <c r="T29" s="18">
        <f>IF(SUM(T22:T28)=0,0,ROUND(AVERAGE(T22:T28),0))</f>
        <v>0</v>
      </c>
      <c r="U29" s="108">
        <f>IF(U28=0,0,1)</f>
        <v>0</v>
      </c>
      <c r="V29" s="18">
        <f>IF(SUM(V22:V28)=0,0,ROUND(AVERAGE(V22:V28),0))</f>
        <v>0</v>
      </c>
      <c r="W29" s="108">
        <f>IF(W28=0,0,1)</f>
        <v>0</v>
      </c>
      <c r="X29" s="410"/>
      <c r="Y29" s="410"/>
      <c r="Z29" s="411"/>
      <c r="AA29" s="412"/>
      <c r="AB29" s="412"/>
      <c r="AC29" s="412"/>
      <c r="AD29" s="412"/>
      <c r="AE29" s="412"/>
      <c r="AF29" s="412"/>
      <c r="AG29" s="412"/>
      <c r="AH29" s="412"/>
      <c r="AI29" s="412"/>
      <c r="AJ29" s="413"/>
    </row>
    <row r="30" spans="1:36" x14ac:dyDescent="0.2">
      <c r="A30" s="14" t="s">
        <v>6</v>
      </c>
      <c r="B30" s="2">
        <f>B28+1</f>
        <v>19</v>
      </c>
      <c r="C30" s="24"/>
      <c r="D30" s="24"/>
      <c r="E30" s="24"/>
      <c r="F30" s="44">
        <f t="shared" ref="F30:F36" si="31">E30</f>
        <v>0</v>
      </c>
      <c r="G30" s="58" t="str">
        <f t="shared" ref="G30:G43" si="32">IF((D30*60+F30)=0,"",ROUND((C30*60)/(D30*60+F30),1))</f>
        <v/>
      </c>
      <c r="H30" s="199"/>
      <c r="I30" s="199"/>
      <c r="J30" s="199"/>
      <c r="K30" s="44">
        <f>J30</f>
        <v>0</v>
      </c>
      <c r="L30" s="206" t="str">
        <f t="shared" ref="L30:L43" si="33">IF((I30*60+K30)=0,"",ROUND((H30*60)/(I30*60+K30),1))</f>
        <v/>
      </c>
      <c r="M30" s="212"/>
      <c r="N30" s="212"/>
      <c r="O30" s="107">
        <f>IF(N30="",0,1)</f>
        <v>0</v>
      </c>
      <c r="P30" s="212"/>
      <c r="Q30" s="107">
        <f>IF(P30="",0,1)</f>
        <v>0</v>
      </c>
      <c r="R30" s="78"/>
      <c r="S30" s="107">
        <f>IF(R30="",0,1)</f>
        <v>0</v>
      </c>
      <c r="T30" s="78"/>
      <c r="U30" s="107">
        <f>IF(T30="",0,1)</f>
        <v>0</v>
      </c>
      <c r="V30" s="78"/>
      <c r="W30" s="107">
        <f>IF(V30="",0,1)</f>
        <v>0</v>
      </c>
      <c r="X30" s="388"/>
      <c r="Y30" s="388"/>
      <c r="Z30" s="385"/>
      <c r="AA30" s="386"/>
      <c r="AB30" s="386"/>
      <c r="AC30" s="386"/>
      <c r="AD30" s="386"/>
      <c r="AE30" s="386"/>
      <c r="AF30" s="386"/>
      <c r="AG30" s="386"/>
      <c r="AH30" s="386"/>
      <c r="AI30" s="386"/>
      <c r="AJ30" s="387"/>
    </row>
    <row r="31" spans="1:36" x14ac:dyDescent="0.2">
      <c r="A31" s="14" t="s">
        <v>7</v>
      </c>
      <c r="B31" s="2">
        <f t="shared" ref="B31:B36" si="34">B30+1</f>
        <v>20</v>
      </c>
      <c r="C31" s="24"/>
      <c r="D31" s="24"/>
      <c r="E31" s="24"/>
      <c r="F31" s="44">
        <f t="shared" si="31"/>
        <v>0</v>
      </c>
      <c r="G31" s="58" t="str">
        <f t="shared" si="32"/>
        <v/>
      </c>
      <c r="H31" s="199"/>
      <c r="I31" s="199"/>
      <c r="J31" s="199"/>
      <c r="K31" s="44">
        <f t="shared" ref="K31:K43" si="35">J31</f>
        <v>0</v>
      </c>
      <c r="L31" s="206" t="str">
        <f t="shared" si="33"/>
        <v/>
      </c>
      <c r="M31" s="212"/>
      <c r="N31" s="212"/>
      <c r="O31" s="107">
        <f t="shared" ref="O31:W36" si="36">IF(N31="",O30,O30+1)</f>
        <v>0</v>
      </c>
      <c r="P31" s="212"/>
      <c r="Q31" s="107">
        <f t="shared" si="36"/>
        <v>0</v>
      </c>
      <c r="R31" s="78"/>
      <c r="S31" s="107">
        <f t="shared" si="36"/>
        <v>0</v>
      </c>
      <c r="T31" s="78"/>
      <c r="U31" s="107">
        <f t="shared" si="36"/>
        <v>0</v>
      </c>
      <c r="V31" s="78"/>
      <c r="W31" s="107">
        <f t="shared" si="36"/>
        <v>0</v>
      </c>
      <c r="X31" s="388"/>
      <c r="Y31" s="388"/>
      <c r="Z31" s="385"/>
      <c r="AA31" s="386"/>
      <c r="AB31" s="386"/>
      <c r="AC31" s="386"/>
      <c r="AD31" s="386"/>
      <c r="AE31" s="386"/>
      <c r="AF31" s="386"/>
      <c r="AG31" s="386"/>
      <c r="AH31" s="386"/>
      <c r="AI31" s="386"/>
      <c r="AJ31" s="387"/>
    </row>
    <row r="32" spans="1:36" x14ac:dyDescent="0.2">
      <c r="A32" s="14" t="s">
        <v>8</v>
      </c>
      <c r="B32" s="2">
        <f t="shared" si="34"/>
        <v>21</v>
      </c>
      <c r="C32" s="24"/>
      <c r="D32" s="24"/>
      <c r="E32" s="24"/>
      <c r="F32" s="44">
        <f t="shared" si="31"/>
        <v>0</v>
      </c>
      <c r="G32" s="58" t="str">
        <f t="shared" si="32"/>
        <v/>
      </c>
      <c r="H32" s="199"/>
      <c r="I32" s="199"/>
      <c r="J32" s="199"/>
      <c r="K32" s="44">
        <f t="shared" si="35"/>
        <v>0</v>
      </c>
      <c r="L32" s="206" t="str">
        <f t="shared" si="33"/>
        <v/>
      </c>
      <c r="M32" s="212"/>
      <c r="N32" s="212"/>
      <c r="O32" s="107">
        <f t="shared" si="36"/>
        <v>0</v>
      </c>
      <c r="P32" s="78"/>
      <c r="Q32" s="107">
        <f t="shared" si="36"/>
        <v>0</v>
      </c>
      <c r="R32" s="78"/>
      <c r="S32" s="107">
        <f t="shared" si="36"/>
        <v>0</v>
      </c>
      <c r="T32" s="78"/>
      <c r="U32" s="107">
        <f t="shared" si="36"/>
        <v>0</v>
      </c>
      <c r="V32" s="78"/>
      <c r="W32" s="107">
        <f t="shared" si="36"/>
        <v>0</v>
      </c>
      <c r="X32" s="388"/>
      <c r="Y32" s="388"/>
      <c r="Z32" s="385"/>
      <c r="AA32" s="386"/>
      <c r="AB32" s="386"/>
      <c r="AC32" s="386"/>
      <c r="AD32" s="386"/>
      <c r="AE32" s="386"/>
      <c r="AF32" s="386"/>
      <c r="AG32" s="386"/>
      <c r="AH32" s="386"/>
      <c r="AI32" s="386"/>
      <c r="AJ32" s="387"/>
    </row>
    <row r="33" spans="1:36" x14ac:dyDescent="0.2">
      <c r="A33" s="14" t="s">
        <v>2</v>
      </c>
      <c r="B33" s="2">
        <f t="shared" si="34"/>
        <v>22</v>
      </c>
      <c r="C33" s="24"/>
      <c r="D33" s="24"/>
      <c r="E33" s="24"/>
      <c r="F33" s="44">
        <f t="shared" si="31"/>
        <v>0</v>
      </c>
      <c r="G33" s="58" t="str">
        <f t="shared" si="32"/>
        <v/>
      </c>
      <c r="H33" s="199"/>
      <c r="I33" s="199"/>
      <c r="J33" s="199"/>
      <c r="K33" s="44">
        <f t="shared" si="35"/>
        <v>0</v>
      </c>
      <c r="L33" s="206" t="str">
        <f t="shared" si="33"/>
        <v/>
      </c>
      <c r="M33" s="212"/>
      <c r="N33" s="212"/>
      <c r="O33" s="107">
        <f t="shared" si="36"/>
        <v>0</v>
      </c>
      <c r="P33" s="78"/>
      <c r="Q33" s="107">
        <f t="shared" si="36"/>
        <v>0</v>
      </c>
      <c r="R33" s="78"/>
      <c r="S33" s="107">
        <f t="shared" si="36"/>
        <v>0</v>
      </c>
      <c r="T33" s="78"/>
      <c r="U33" s="107">
        <f t="shared" si="36"/>
        <v>0</v>
      </c>
      <c r="V33" s="78"/>
      <c r="W33" s="107">
        <f t="shared" si="36"/>
        <v>0</v>
      </c>
      <c r="X33" s="388"/>
      <c r="Y33" s="388"/>
      <c r="Z33" s="385"/>
      <c r="AA33" s="386"/>
      <c r="AB33" s="386"/>
      <c r="AC33" s="386"/>
      <c r="AD33" s="386"/>
      <c r="AE33" s="386"/>
      <c r="AF33" s="386"/>
      <c r="AG33" s="386"/>
      <c r="AH33" s="386"/>
      <c r="AI33" s="386"/>
      <c r="AJ33" s="387"/>
    </row>
    <row r="34" spans="1:36" x14ac:dyDescent="0.2">
      <c r="A34" s="14" t="s">
        <v>3</v>
      </c>
      <c r="B34" s="2">
        <f t="shared" si="34"/>
        <v>23</v>
      </c>
      <c r="C34" s="24"/>
      <c r="D34" s="24"/>
      <c r="E34" s="24"/>
      <c r="F34" s="44">
        <f t="shared" si="31"/>
        <v>0</v>
      </c>
      <c r="G34" s="58" t="str">
        <f t="shared" si="32"/>
        <v/>
      </c>
      <c r="H34" s="199"/>
      <c r="I34" s="199"/>
      <c r="J34" s="199"/>
      <c r="K34" s="44">
        <f t="shared" si="35"/>
        <v>0</v>
      </c>
      <c r="L34" s="206" t="str">
        <f t="shared" si="33"/>
        <v/>
      </c>
      <c r="M34" s="212"/>
      <c r="N34" s="212"/>
      <c r="O34" s="107">
        <f t="shared" si="36"/>
        <v>0</v>
      </c>
      <c r="P34" s="78"/>
      <c r="Q34" s="107">
        <f t="shared" si="36"/>
        <v>0</v>
      </c>
      <c r="R34" s="78"/>
      <c r="S34" s="107">
        <f t="shared" si="36"/>
        <v>0</v>
      </c>
      <c r="T34" s="78"/>
      <c r="U34" s="107">
        <f t="shared" si="36"/>
        <v>0</v>
      </c>
      <c r="V34" s="78"/>
      <c r="W34" s="107">
        <f t="shared" si="36"/>
        <v>0</v>
      </c>
      <c r="X34" s="388"/>
      <c r="Y34" s="388"/>
      <c r="Z34" s="385"/>
      <c r="AA34" s="386"/>
      <c r="AB34" s="386"/>
      <c r="AC34" s="386"/>
      <c r="AD34" s="386"/>
      <c r="AE34" s="386"/>
      <c r="AF34" s="386"/>
      <c r="AG34" s="386"/>
      <c r="AH34" s="386"/>
      <c r="AI34" s="386"/>
      <c r="AJ34" s="387"/>
    </row>
    <row r="35" spans="1:36" x14ac:dyDescent="0.2">
      <c r="A35" s="14" t="s">
        <v>4</v>
      </c>
      <c r="B35" s="2">
        <f t="shared" si="34"/>
        <v>24</v>
      </c>
      <c r="C35" s="24"/>
      <c r="D35" s="24"/>
      <c r="E35" s="24"/>
      <c r="F35" s="44">
        <f t="shared" si="31"/>
        <v>0</v>
      </c>
      <c r="G35" s="58" t="str">
        <f t="shared" si="32"/>
        <v/>
      </c>
      <c r="H35" s="199"/>
      <c r="I35" s="199"/>
      <c r="J35" s="199"/>
      <c r="K35" s="44">
        <f t="shared" si="35"/>
        <v>0</v>
      </c>
      <c r="L35" s="206" t="str">
        <f t="shared" si="33"/>
        <v/>
      </c>
      <c r="M35" s="212"/>
      <c r="N35" s="212"/>
      <c r="O35" s="107">
        <f t="shared" si="36"/>
        <v>0</v>
      </c>
      <c r="P35" s="78"/>
      <c r="Q35" s="107">
        <f t="shared" si="36"/>
        <v>0</v>
      </c>
      <c r="R35" s="78"/>
      <c r="S35" s="107">
        <f t="shared" si="36"/>
        <v>0</v>
      </c>
      <c r="T35" s="78"/>
      <c r="U35" s="107">
        <f t="shared" si="36"/>
        <v>0</v>
      </c>
      <c r="V35" s="78"/>
      <c r="W35" s="107">
        <f t="shared" si="36"/>
        <v>0</v>
      </c>
      <c r="X35" s="388"/>
      <c r="Y35" s="388"/>
      <c r="Z35" s="385"/>
      <c r="AA35" s="386"/>
      <c r="AB35" s="386"/>
      <c r="AC35" s="386"/>
      <c r="AD35" s="386"/>
      <c r="AE35" s="386"/>
      <c r="AF35" s="386"/>
      <c r="AG35" s="386"/>
      <c r="AH35" s="386"/>
      <c r="AI35" s="386"/>
      <c r="AJ35" s="387"/>
    </row>
    <row r="36" spans="1:36" x14ac:dyDescent="0.2">
      <c r="A36" s="75" t="s">
        <v>5</v>
      </c>
      <c r="B36" s="44">
        <f t="shared" si="34"/>
        <v>25</v>
      </c>
      <c r="C36" s="24"/>
      <c r="D36" s="24"/>
      <c r="E36" s="24"/>
      <c r="F36" s="44">
        <f t="shared" si="31"/>
        <v>0</v>
      </c>
      <c r="G36" s="58" t="str">
        <f t="shared" si="32"/>
        <v/>
      </c>
      <c r="H36" s="199"/>
      <c r="I36" s="199"/>
      <c r="J36" s="199"/>
      <c r="K36" s="44">
        <f t="shared" si="35"/>
        <v>0</v>
      </c>
      <c r="L36" s="206" t="str">
        <f t="shared" si="33"/>
        <v/>
      </c>
      <c r="M36" s="212"/>
      <c r="N36" s="212"/>
      <c r="O36" s="107">
        <f t="shared" si="36"/>
        <v>0</v>
      </c>
      <c r="P36" s="78"/>
      <c r="Q36" s="107">
        <f t="shared" si="36"/>
        <v>0</v>
      </c>
      <c r="R36" s="78"/>
      <c r="S36" s="107">
        <f t="shared" si="36"/>
        <v>0</v>
      </c>
      <c r="T36" s="78"/>
      <c r="U36" s="107">
        <f t="shared" si="36"/>
        <v>0</v>
      </c>
      <c r="V36" s="78"/>
      <c r="W36" s="107">
        <f t="shared" si="36"/>
        <v>0</v>
      </c>
      <c r="X36" s="388"/>
      <c r="Y36" s="388"/>
      <c r="Z36" s="389" t="s">
        <v>271</v>
      </c>
      <c r="AA36" s="390"/>
      <c r="AB36" s="390"/>
      <c r="AC36" s="390"/>
      <c r="AD36" s="390"/>
      <c r="AE36" s="390"/>
      <c r="AF36" s="390"/>
      <c r="AG36" s="390"/>
      <c r="AH36" s="390"/>
      <c r="AI36" s="390"/>
      <c r="AJ36" s="391"/>
    </row>
    <row r="37" spans="1:36" x14ac:dyDescent="0.2">
      <c r="A37" s="397" t="s">
        <v>236</v>
      </c>
      <c r="B37" s="398"/>
      <c r="C37" s="11">
        <f>SUM(C30:C36)</f>
        <v>0</v>
      </c>
      <c r="D37" s="11">
        <f>SUM(D30:D36)+ROUNDDOWN(F37/60,0)</f>
        <v>0</v>
      </c>
      <c r="E37" s="11">
        <f>F37-60*ROUNDDOWN(F37/60,0)</f>
        <v>0</v>
      </c>
      <c r="F37" s="90">
        <f>SUM(F30:F36)</f>
        <v>0</v>
      </c>
      <c r="G37" s="34">
        <f>IF((D37*60+E37)=0,0,ROUND((C37*60)/(D37*60+E37),1))</f>
        <v>0</v>
      </c>
      <c r="H37" s="11">
        <f>SUM(H30:H36)</f>
        <v>0</v>
      </c>
      <c r="I37" s="11">
        <f>SUM(I30:I36)+ROUNDDOWN(K37/60,0)</f>
        <v>0</v>
      </c>
      <c r="J37" s="11">
        <f>K37-60*ROUNDDOWN(K37/60,0)</f>
        <v>0</v>
      </c>
      <c r="K37" s="90">
        <f>SUM(K30:K36)</f>
        <v>0</v>
      </c>
      <c r="L37" s="34">
        <f>IF((I37*60+J37)=0,0,ROUND((H37*60)/(I37*60+J37),1))</f>
        <v>0</v>
      </c>
      <c r="M37" s="18">
        <f>SUM(M30:M36)</f>
        <v>0</v>
      </c>
      <c r="N37" s="18">
        <f>IF(SUM(N30:N36)=0,0,ROUND(AVERAGE(N30:N36),0))</f>
        <v>0</v>
      </c>
      <c r="O37" s="108">
        <f>IF(O36=0,0,1)</f>
        <v>0</v>
      </c>
      <c r="P37" s="18">
        <f>IF(SUM(P30:P36)=0,0,ROUND(AVERAGE(P30:P36),0))</f>
        <v>0</v>
      </c>
      <c r="Q37" s="108">
        <f>IF(Q36=0,0,1)</f>
        <v>0</v>
      </c>
      <c r="R37" s="18">
        <f>IF(SUM(R30:R36)=0,0,ROUND(AVERAGE(R30:R36),0))</f>
        <v>0</v>
      </c>
      <c r="S37" s="108">
        <f>IF(S36=0,0,1)</f>
        <v>0</v>
      </c>
      <c r="T37" s="18">
        <f>IF(SUM(T30:T36)=0,0,ROUND(AVERAGE(T30:T36),0))</f>
        <v>0</v>
      </c>
      <c r="U37" s="108">
        <f>IF(U36=0,0,1)</f>
        <v>0</v>
      </c>
      <c r="V37" s="18">
        <f>IF(SUM(V30:V36)=0,0,ROUND(AVERAGE(V30:V36),0))</f>
        <v>0</v>
      </c>
      <c r="W37" s="108">
        <f>IF(W36=0,0,1)</f>
        <v>0</v>
      </c>
      <c r="X37" s="399"/>
      <c r="Y37" s="400"/>
      <c r="Z37" s="404"/>
      <c r="AA37" s="405"/>
      <c r="AB37" s="405"/>
      <c r="AC37" s="405"/>
      <c r="AD37" s="405"/>
      <c r="AE37" s="405"/>
      <c r="AF37" s="405"/>
      <c r="AG37" s="405"/>
      <c r="AH37" s="405"/>
      <c r="AI37" s="405"/>
      <c r="AJ37" s="406"/>
    </row>
    <row r="38" spans="1:36" x14ac:dyDescent="0.2">
      <c r="A38" s="14" t="s">
        <v>6</v>
      </c>
      <c r="B38" s="2">
        <f>B36+1</f>
        <v>26</v>
      </c>
      <c r="C38" s="24"/>
      <c r="D38" s="24"/>
      <c r="E38" s="24"/>
      <c r="F38" s="44">
        <f t="shared" ref="F38:F43" si="37">E38</f>
        <v>0</v>
      </c>
      <c r="G38" s="58" t="str">
        <f t="shared" si="32"/>
        <v/>
      </c>
      <c r="H38" s="199"/>
      <c r="I38" s="199"/>
      <c r="J38" s="199"/>
      <c r="K38" s="44">
        <f t="shared" si="35"/>
        <v>0</v>
      </c>
      <c r="L38" s="206" t="str">
        <f t="shared" si="33"/>
        <v/>
      </c>
      <c r="M38" s="212"/>
      <c r="N38" s="212"/>
      <c r="O38" s="107">
        <f>IF(N38="",0,1)</f>
        <v>0</v>
      </c>
      <c r="P38" s="212"/>
      <c r="Q38" s="107">
        <f>IF(P38="",0,1)</f>
        <v>0</v>
      </c>
      <c r="R38" s="78"/>
      <c r="S38" s="107">
        <f>IF(R38="",0,1)</f>
        <v>0</v>
      </c>
      <c r="T38" s="78"/>
      <c r="U38" s="107">
        <f>IF(T38="",0,1)</f>
        <v>0</v>
      </c>
      <c r="V38" s="78"/>
      <c r="W38" s="107">
        <f>IF(V38="",0,1)</f>
        <v>0</v>
      </c>
      <c r="X38" s="388"/>
      <c r="Y38" s="388"/>
      <c r="Z38" s="385"/>
      <c r="AA38" s="386"/>
      <c r="AB38" s="386"/>
      <c r="AC38" s="386"/>
      <c r="AD38" s="386"/>
      <c r="AE38" s="386"/>
      <c r="AF38" s="386"/>
      <c r="AG38" s="386"/>
      <c r="AH38" s="386"/>
      <c r="AI38" s="386"/>
      <c r="AJ38" s="387"/>
    </row>
    <row r="39" spans="1:36" x14ac:dyDescent="0.2">
      <c r="A39" s="14" t="s">
        <v>7</v>
      </c>
      <c r="B39" s="231">
        <f>B38+1</f>
        <v>27</v>
      </c>
      <c r="C39" s="24"/>
      <c r="D39" s="24"/>
      <c r="E39" s="24"/>
      <c r="F39" s="44">
        <f t="shared" si="37"/>
        <v>0</v>
      </c>
      <c r="G39" s="58" t="str">
        <f t="shared" si="32"/>
        <v/>
      </c>
      <c r="H39" s="199"/>
      <c r="I39" s="199"/>
      <c r="J39" s="199"/>
      <c r="K39" s="44">
        <f t="shared" si="35"/>
        <v>0</v>
      </c>
      <c r="L39" s="206" t="str">
        <f t="shared" si="33"/>
        <v/>
      </c>
      <c r="M39" s="212"/>
      <c r="N39" s="212"/>
      <c r="O39" s="107">
        <f t="shared" ref="O39:W43" si="38">IF(N39="",O38,O38+1)</f>
        <v>0</v>
      </c>
      <c r="P39" s="212"/>
      <c r="Q39" s="107">
        <f t="shared" si="38"/>
        <v>0</v>
      </c>
      <c r="R39" s="78"/>
      <c r="S39" s="107">
        <f t="shared" si="38"/>
        <v>0</v>
      </c>
      <c r="T39" s="78"/>
      <c r="U39" s="107">
        <f t="shared" si="38"/>
        <v>0</v>
      </c>
      <c r="V39" s="78"/>
      <c r="W39" s="107">
        <f t="shared" si="38"/>
        <v>0</v>
      </c>
      <c r="X39" s="388"/>
      <c r="Y39" s="388"/>
      <c r="Z39" s="385"/>
      <c r="AA39" s="386"/>
      <c r="AB39" s="386"/>
      <c r="AC39" s="386"/>
      <c r="AD39" s="386"/>
      <c r="AE39" s="386"/>
      <c r="AF39" s="386"/>
      <c r="AG39" s="386"/>
      <c r="AH39" s="386"/>
      <c r="AI39" s="386"/>
      <c r="AJ39" s="387"/>
    </row>
    <row r="40" spans="1:36" x14ac:dyDescent="0.2">
      <c r="A40" s="14" t="s">
        <v>8</v>
      </c>
      <c r="B40" s="231">
        <f t="shared" ref="B40:B43" si="39">B39+1</f>
        <v>28</v>
      </c>
      <c r="C40" s="24"/>
      <c r="D40" s="24"/>
      <c r="E40" s="24"/>
      <c r="F40" s="44">
        <f t="shared" si="37"/>
        <v>0</v>
      </c>
      <c r="G40" s="58" t="str">
        <f t="shared" si="32"/>
        <v/>
      </c>
      <c r="H40" s="199"/>
      <c r="I40" s="199"/>
      <c r="J40" s="199"/>
      <c r="K40" s="44">
        <f t="shared" si="35"/>
        <v>0</v>
      </c>
      <c r="L40" s="206" t="str">
        <f t="shared" si="33"/>
        <v/>
      </c>
      <c r="M40" s="212"/>
      <c r="N40" s="212"/>
      <c r="O40" s="107">
        <f t="shared" si="38"/>
        <v>0</v>
      </c>
      <c r="P40" s="212"/>
      <c r="Q40" s="107">
        <f t="shared" si="38"/>
        <v>0</v>
      </c>
      <c r="R40" s="78"/>
      <c r="S40" s="107">
        <f t="shared" si="38"/>
        <v>0</v>
      </c>
      <c r="T40" s="78"/>
      <c r="U40" s="107">
        <f t="shared" si="38"/>
        <v>0</v>
      </c>
      <c r="V40" s="78"/>
      <c r="W40" s="107">
        <f t="shared" si="38"/>
        <v>0</v>
      </c>
      <c r="X40" s="388"/>
      <c r="Y40" s="388"/>
      <c r="Z40" s="385"/>
      <c r="AA40" s="386"/>
      <c r="AB40" s="386"/>
      <c r="AC40" s="386"/>
      <c r="AD40" s="386"/>
      <c r="AE40" s="386"/>
      <c r="AF40" s="386"/>
      <c r="AG40" s="386"/>
      <c r="AH40" s="386"/>
      <c r="AI40" s="386"/>
      <c r="AJ40" s="387"/>
    </row>
    <row r="41" spans="1:36" x14ac:dyDescent="0.2">
      <c r="A41" s="14" t="s">
        <v>2</v>
      </c>
      <c r="B41" s="231">
        <f t="shared" si="39"/>
        <v>29</v>
      </c>
      <c r="C41" s="24"/>
      <c r="D41" s="24"/>
      <c r="E41" s="24"/>
      <c r="F41" s="44">
        <f t="shared" si="37"/>
        <v>0</v>
      </c>
      <c r="G41" s="58" t="str">
        <f t="shared" si="32"/>
        <v/>
      </c>
      <c r="H41" s="199"/>
      <c r="I41" s="199"/>
      <c r="J41" s="199"/>
      <c r="K41" s="44">
        <f t="shared" si="35"/>
        <v>0</v>
      </c>
      <c r="L41" s="206" t="str">
        <f t="shared" si="33"/>
        <v/>
      </c>
      <c r="M41" s="212"/>
      <c r="N41" s="212"/>
      <c r="O41" s="107">
        <f t="shared" si="38"/>
        <v>0</v>
      </c>
      <c r="P41" s="212"/>
      <c r="Q41" s="107">
        <f t="shared" si="38"/>
        <v>0</v>
      </c>
      <c r="R41" s="78"/>
      <c r="S41" s="107">
        <f t="shared" si="38"/>
        <v>0</v>
      </c>
      <c r="T41" s="78"/>
      <c r="U41" s="107">
        <f t="shared" si="38"/>
        <v>0</v>
      </c>
      <c r="V41" s="78"/>
      <c r="W41" s="107">
        <f t="shared" si="38"/>
        <v>0</v>
      </c>
      <c r="X41" s="388"/>
      <c r="Y41" s="388"/>
      <c r="Z41" s="385"/>
      <c r="AA41" s="386"/>
      <c r="AB41" s="386"/>
      <c r="AC41" s="386"/>
      <c r="AD41" s="386"/>
      <c r="AE41" s="386"/>
      <c r="AF41" s="386"/>
      <c r="AG41" s="386"/>
      <c r="AH41" s="386"/>
      <c r="AI41" s="386"/>
      <c r="AJ41" s="387"/>
    </row>
    <row r="42" spans="1:36" x14ac:dyDescent="0.2">
      <c r="A42" s="14" t="s">
        <v>3</v>
      </c>
      <c r="B42" s="231">
        <f t="shared" si="39"/>
        <v>30</v>
      </c>
      <c r="C42" s="275"/>
      <c r="D42" s="275"/>
      <c r="E42" s="275"/>
      <c r="F42" s="44">
        <f t="shared" si="37"/>
        <v>0</v>
      </c>
      <c r="G42" s="58" t="str">
        <f t="shared" si="32"/>
        <v/>
      </c>
      <c r="H42" s="276"/>
      <c r="I42" s="276"/>
      <c r="J42" s="276"/>
      <c r="K42" s="44">
        <f t="shared" si="35"/>
        <v>0</v>
      </c>
      <c r="L42" s="206" t="str">
        <f t="shared" si="33"/>
        <v/>
      </c>
      <c r="M42" s="240"/>
      <c r="N42" s="240"/>
      <c r="O42" s="107">
        <f t="shared" si="38"/>
        <v>0</v>
      </c>
      <c r="P42" s="240"/>
      <c r="Q42" s="107">
        <f t="shared" si="38"/>
        <v>0</v>
      </c>
      <c r="R42" s="277"/>
      <c r="S42" s="107">
        <f t="shared" si="38"/>
        <v>0</v>
      </c>
      <c r="T42" s="277"/>
      <c r="U42" s="107">
        <f t="shared" si="38"/>
        <v>0</v>
      </c>
      <c r="V42" s="277"/>
      <c r="W42" s="107">
        <f t="shared" si="38"/>
        <v>0</v>
      </c>
      <c r="X42" s="388"/>
      <c r="Y42" s="388"/>
      <c r="Z42" s="385"/>
      <c r="AA42" s="386"/>
      <c r="AB42" s="386"/>
      <c r="AC42" s="386"/>
      <c r="AD42" s="386"/>
      <c r="AE42" s="386"/>
      <c r="AF42" s="386"/>
      <c r="AG42" s="386"/>
      <c r="AH42" s="386"/>
      <c r="AI42" s="386"/>
      <c r="AJ42" s="387"/>
    </row>
    <row r="43" spans="1:36" x14ac:dyDescent="0.2">
      <c r="A43" s="14" t="s">
        <v>4</v>
      </c>
      <c r="B43" s="231">
        <f t="shared" si="39"/>
        <v>31</v>
      </c>
      <c r="C43" s="24"/>
      <c r="D43" s="24"/>
      <c r="E43" s="24"/>
      <c r="F43" s="44">
        <f t="shared" si="37"/>
        <v>0</v>
      </c>
      <c r="G43" s="58" t="str">
        <f t="shared" si="32"/>
        <v/>
      </c>
      <c r="H43" s="199"/>
      <c r="I43" s="199"/>
      <c r="J43" s="199"/>
      <c r="K43" s="44">
        <f t="shared" si="35"/>
        <v>0</v>
      </c>
      <c r="L43" s="206" t="str">
        <f t="shared" si="33"/>
        <v/>
      </c>
      <c r="M43" s="212"/>
      <c r="N43" s="212"/>
      <c r="O43" s="107">
        <f t="shared" si="38"/>
        <v>0</v>
      </c>
      <c r="P43" s="212"/>
      <c r="Q43" s="107">
        <f t="shared" si="38"/>
        <v>0</v>
      </c>
      <c r="R43" s="78"/>
      <c r="S43" s="107">
        <f t="shared" si="38"/>
        <v>0</v>
      </c>
      <c r="T43" s="78"/>
      <c r="U43" s="107">
        <f t="shared" si="38"/>
        <v>0</v>
      </c>
      <c r="V43" s="78"/>
      <c r="W43" s="107">
        <f t="shared" si="38"/>
        <v>0</v>
      </c>
      <c r="X43" s="388"/>
      <c r="Y43" s="388"/>
      <c r="Z43" s="389" t="s">
        <v>272</v>
      </c>
      <c r="AA43" s="390"/>
      <c r="AB43" s="390"/>
      <c r="AC43" s="390"/>
      <c r="AD43" s="390"/>
      <c r="AE43" s="390"/>
      <c r="AF43" s="390"/>
      <c r="AG43" s="390"/>
      <c r="AH43" s="390"/>
      <c r="AI43" s="390"/>
      <c r="AJ43" s="391"/>
    </row>
    <row r="44" spans="1:36" x14ac:dyDescent="0.2">
      <c r="A44" s="397" t="s">
        <v>10</v>
      </c>
      <c r="B44" s="398"/>
      <c r="C44" s="11">
        <f>SUM(C38:C43)</f>
        <v>0</v>
      </c>
      <c r="D44" s="11">
        <f>SUM(D38:D43)+ROUNDDOWN(F44/60,0)</f>
        <v>0</v>
      </c>
      <c r="E44" s="11">
        <f>F44-60*ROUNDDOWN(F44/60,0)</f>
        <v>0</v>
      </c>
      <c r="F44" s="90">
        <f>SUM(F38:F43)</f>
        <v>0</v>
      </c>
      <c r="G44" s="34">
        <f>IF((D44*60+E44)=0,0,ROUND((C44*60)/(D44*60+E44),1))</f>
        <v>0</v>
      </c>
      <c r="H44" s="11">
        <f>SUM(H38:H43)</f>
        <v>0</v>
      </c>
      <c r="I44" s="11">
        <f>SUM(I38:I43)+ROUNDDOWN(K44/60,0)</f>
        <v>0</v>
      </c>
      <c r="J44" s="11">
        <f>K44-60*ROUNDDOWN(K44/60,0)</f>
        <v>0</v>
      </c>
      <c r="K44" s="90">
        <f>SUM(K38:K43)</f>
        <v>0</v>
      </c>
      <c r="L44" s="34">
        <f>IF((I44*60+J44)=0,0,ROUND((H44*60)/(I44*60+J44),1))</f>
        <v>0</v>
      </c>
      <c r="M44" s="18">
        <f>SUM(M38:M43)</f>
        <v>0</v>
      </c>
      <c r="N44" s="18">
        <f>IF(SUM(N38:N43)=0,0,ROUND(AVERAGE(N38:N43),0))</f>
        <v>0</v>
      </c>
      <c r="O44" s="108">
        <f>IF(O43=0,0,1)</f>
        <v>0</v>
      </c>
      <c r="P44" s="18">
        <f>IF(SUM(P38:P43)=0,0,ROUND(AVERAGE(P38:P43),0))</f>
        <v>0</v>
      </c>
      <c r="Q44" s="108">
        <f>IF(Q43=0,0,1)</f>
        <v>0</v>
      </c>
      <c r="R44" s="18">
        <f>IF(SUM(R38:R43)=0,0,ROUND(AVERAGE(R38:R43),0))</f>
        <v>0</v>
      </c>
      <c r="S44" s="108">
        <f>IF(S43=0,0,1)</f>
        <v>0</v>
      </c>
      <c r="T44" s="18">
        <f>IF(SUM(T38:T43)=0,0,ROUND(AVERAGE(T38:T43),0))</f>
        <v>0</v>
      </c>
      <c r="U44" s="108">
        <f>IF(U43=0,0,1)</f>
        <v>0</v>
      </c>
      <c r="V44" s="18">
        <f>IF(SUM(V38:V43)=0,0,ROUND(AVERAGE(V38:V43),0))</f>
        <v>0</v>
      </c>
      <c r="W44" s="108">
        <f>IF(W43=0,0,1)</f>
        <v>0</v>
      </c>
      <c r="X44" s="399"/>
      <c r="Y44" s="442"/>
      <c r="Z44" s="404"/>
      <c r="AA44" s="405"/>
      <c r="AB44" s="405"/>
      <c r="AC44" s="405"/>
      <c r="AD44" s="405"/>
      <c r="AE44" s="405"/>
      <c r="AF44" s="405"/>
      <c r="AG44" s="405"/>
      <c r="AH44" s="405"/>
      <c r="AI44" s="405"/>
      <c r="AJ44" s="406"/>
    </row>
    <row r="45" spans="1:36" x14ac:dyDescent="0.2">
      <c r="A45" s="394" t="s">
        <v>253</v>
      </c>
      <c r="B45" s="395"/>
      <c r="C45" s="12">
        <f>C5+C13+C21+C29+C37+C44</f>
        <v>0</v>
      </c>
      <c r="D45" s="9">
        <f>D5+D13+D21+D29+D37+D44+ROUNDDOWN(F45/60,0)</f>
        <v>0</v>
      </c>
      <c r="E45" s="9">
        <f>F45-60*ROUNDDOWN(F45/60,0)</f>
        <v>0</v>
      </c>
      <c r="F45" s="92">
        <f>E5+E13+E21+E29+E37+E44</f>
        <v>0</v>
      </c>
      <c r="G45" s="38">
        <f>IF((D45*60+E45)=0,0,ROUND((C45*60)/(D45*60+E45),1))</f>
        <v>0</v>
      </c>
      <c r="H45" s="12">
        <f>H5+H13+H21+H29+H37+H44</f>
        <v>0</v>
      </c>
      <c r="I45" s="9">
        <f>I5+I13+I21+I29+I37+I44+ROUNDDOWN(K45/60,0)</f>
        <v>0</v>
      </c>
      <c r="J45" s="9">
        <f>K45-60*ROUNDDOWN(K45/60,0)</f>
        <v>0</v>
      </c>
      <c r="K45" s="92">
        <f>J5+J13+J21+J29+J37+J44</f>
        <v>0</v>
      </c>
      <c r="L45" s="38">
        <f>IF((I45*60+J45)=0,0,ROUND((H45*60)/(I45*60+J45),1))</f>
        <v>0</v>
      </c>
      <c r="M45" s="28">
        <f>M5+M13+M21+M29+M37+M44</f>
        <v>0</v>
      </c>
      <c r="N45" s="28" t="str">
        <f>IF(N46=0,"",(N5+N13+N21+N29+N37+N44)/N46)</f>
        <v/>
      </c>
      <c r="O45" s="242"/>
      <c r="P45" s="28" t="str">
        <f>IF(P46=0,"",(P5+P13+P21+P29+P37+P44)/P46)</f>
        <v/>
      </c>
      <c r="Q45" s="242"/>
      <c r="R45" s="19" t="str">
        <f>IF(R46=0,"",(R5+R13+R21+R29+R37+R44)/R46)</f>
        <v/>
      </c>
      <c r="S45" s="242"/>
      <c r="T45" s="28" t="str">
        <f>IF(T46=0,"",(T5+T13+T21+T29+T37+T44)/T46)</f>
        <v/>
      </c>
      <c r="U45" s="242"/>
      <c r="V45" s="28" t="str">
        <f>IF(V46=0,"",(V5+V13+V21+V29+V37+V44)/V46)</f>
        <v/>
      </c>
      <c r="W45" s="242"/>
      <c r="X45" s="125"/>
      <c r="Y45" s="126"/>
      <c r="Z45" s="126"/>
      <c r="AA45" s="126"/>
      <c r="AB45" s="126"/>
      <c r="AC45" s="23"/>
      <c r="AD45" s="160"/>
      <c r="AE45" s="159"/>
      <c r="AF45" s="2" t="s">
        <v>0</v>
      </c>
      <c r="AG45" s="2" t="s">
        <v>14</v>
      </c>
      <c r="AH45" s="2" t="s">
        <v>15</v>
      </c>
      <c r="AI45" s="2" t="s">
        <v>12</v>
      </c>
      <c r="AJ45" s="2" t="s">
        <v>25</v>
      </c>
    </row>
    <row r="46" spans="1:36" x14ac:dyDescent="0.2">
      <c r="A46" s="396"/>
      <c r="B46" s="396"/>
      <c r="C46" s="5"/>
      <c r="D46" s="5"/>
      <c r="E46" s="5"/>
      <c r="F46" s="127"/>
      <c r="G46" s="5"/>
      <c r="H46" s="5"/>
      <c r="I46" s="5"/>
      <c r="J46" s="5"/>
      <c r="K46" s="5"/>
      <c r="L46" s="5"/>
      <c r="M46" s="124"/>
      <c r="N46" s="128">
        <f>O5+O13+O21+O29+O37+O44</f>
        <v>0</v>
      </c>
      <c r="O46" s="129"/>
      <c r="P46" s="128">
        <f>Q5+Q13+Q21+Q29+Q37+Q44</f>
        <v>0</v>
      </c>
      <c r="Q46" s="129"/>
      <c r="R46" s="128">
        <f>S5+S13+S21+S29+S37+S44</f>
        <v>0</v>
      </c>
      <c r="S46" s="129"/>
      <c r="T46" s="128">
        <f>U5+U13+U21+U29+U37+U44</f>
        <v>0</v>
      </c>
      <c r="U46" s="129"/>
      <c r="V46" s="128">
        <f>W5+W13+W21+W29+W37+W44</f>
        <v>0</v>
      </c>
      <c r="W46" s="123"/>
      <c r="X46" s="13"/>
      <c r="Y46" s="13"/>
      <c r="Z46" s="13"/>
      <c r="AA46" s="13"/>
      <c r="AB46" s="42"/>
      <c r="AC46" s="401" t="s">
        <v>136</v>
      </c>
      <c r="AD46" s="402"/>
      <c r="AE46" s="403"/>
      <c r="AF46" s="15">
        <f>C45</f>
        <v>0</v>
      </c>
      <c r="AG46" s="15">
        <f>D45</f>
        <v>0</v>
      </c>
      <c r="AH46" s="10">
        <f>E45</f>
        <v>0</v>
      </c>
      <c r="AI46" s="10">
        <f>IF((AG46*60+AH46)=0,0,ROUND((AF46*60)/(AG46*60+AH46),1))</f>
        <v>0</v>
      </c>
      <c r="AJ46" s="161">
        <f>M45</f>
        <v>0</v>
      </c>
    </row>
    <row r="47" spans="1:36" x14ac:dyDescent="0.2">
      <c r="A47" s="392"/>
      <c r="B47" s="392"/>
      <c r="C47" s="122"/>
      <c r="D47" s="122"/>
      <c r="E47" s="122"/>
      <c r="F47" s="87"/>
      <c r="G47" s="13"/>
      <c r="H47" s="13"/>
      <c r="I47" s="13"/>
      <c r="J47" s="13"/>
      <c r="K47" s="13"/>
      <c r="L47" s="13"/>
      <c r="M47" s="42"/>
      <c r="N47" s="136"/>
      <c r="O47" s="136"/>
      <c r="P47" s="136"/>
      <c r="Q47" s="136"/>
      <c r="R47" s="136"/>
      <c r="S47" s="136"/>
      <c r="T47" s="136"/>
      <c r="U47" s="136"/>
      <c r="V47" s="136"/>
      <c r="W47" s="87"/>
      <c r="X47" s="122"/>
      <c r="Y47" s="122"/>
      <c r="Z47" s="122"/>
      <c r="AA47" s="13"/>
      <c r="AB47" s="42"/>
      <c r="AI47" s="5"/>
    </row>
    <row r="48" spans="1:36" ht="12.75" customHeight="1" x14ac:dyDescent="0.2">
      <c r="A48" s="392"/>
      <c r="B48" s="393"/>
      <c r="C48" s="122"/>
      <c r="D48" s="122"/>
      <c r="E48" s="122"/>
      <c r="F48" s="87"/>
      <c r="G48" s="13"/>
      <c r="H48" s="13"/>
      <c r="I48" s="13"/>
      <c r="J48" s="13"/>
      <c r="K48" s="13"/>
      <c r="L48" s="13"/>
      <c r="M48" s="42"/>
      <c r="N48" s="136"/>
      <c r="O48" s="136"/>
      <c r="P48" s="136"/>
      <c r="Q48" s="136"/>
      <c r="R48" s="136"/>
      <c r="S48" s="136"/>
      <c r="T48" s="136"/>
      <c r="U48" s="136"/>
      <c r="V48" s="136"/>
      <c r="W48" s="87"/>
      <c r="X48" s="122"/>
      <c r="Y48" s="122"/>
      <c r="Z48" s="122"/>
      <c r="AA48" s="13"/>
      <c r="AB48" s="42"/>
      <c r="AC48" s="407" t="s">
        <v>189</v>
      </c>
      <c r="AD48" s="408"/>
      <c r="AE48" s="409"/>
      <c r="AF48" s="206" t="s">
        <v>14</v>
      </c>
      <c r="AG48" s="206" t="s">
        <v>15</v>
      </c>
      <c r="AH48" s="13"/>
    </row>
    <row r="49" spans="26:33" x14ac:dyDescent="0.2">
      <c r="Z49" s="122"/>
      <c r="AA49" s="13"/>
      <c r="AB49" s="42"/>
      <c r="AC49" s="382" t="s">
        <v>136</v>
      </c>
      <c r="AD49" s="383"/>
      <c r="AE49" s="384"/>
      <c r="AF49" s="110">
        <f>I45</f>
        <v>0</v>
      </c>
      <c r="AG49" s="110">
        <f>J45</f>
        <v>0</v>
      </c>
    </row>
  </sheetData>
  <sheetProtection sheet="1" selectLockedCells="1"/>
  <mergeCells count="108">
    <mergeCell ref="Z4:AJ4"/>
    <mergeCell ref="Z5:AJ5"/>
    <mergeCell ref="X4:Y4"/>
    <mergeCell ref="A44:B44"/>
    <mergeCell ref="X44:Y44"/>
    <mergeCell ref="Z44:AJ44"/>
    <mergeCell ref="Z10:AJ10"/>
    <mergeCell ref="Z11:AJ11"/>
    <mergeCell ref="X12:Y12"/>
    <mergeCell ref="X15:Y15"/>
    <mergeCell ref="Z16:AJ16"/>
    <mergeCell ref="Z17:AJ17"/>
    <mergeCell ref="Z18:AJ18"/>
    <mergeCell ref="Z19:AJ19"/>
    <mergeCell ref="Z15:AJ15"/>
    <mergeCell ref="A21:B21"/>
    <mergeCell ref="X21:Y21"/>
    <mergeCell ref="X18:Y18"/>
    <mergeCell ref="X22:Y22"/>
    <mergeCell ref="A5:B5"/>
    <mergeCell ref="X5:Y5"/>
    <mergeCell ref="Z12:AJ12"/>
    <mergeCell ref="Z13:AJ13"/>
    <mergeCell ref="Z14:AJ14"/>
    <mergeCell ref="A1:AI1"/>
    <mergeCell ref="A2:A3"/>
    <mergeCell ref="B2:B3"/>
    <mergeCell ref="C2:C3"/>
    <mergeCell ref="D2:D3"/>
    <mergeCell ref="E2:E3"/>
    <mergeCell ref="G2:G3"/>
    <mergeCell ref="N2:N3"/>
    <mergeCell ref="X2:Y3"/>
    <mergeCell ref="Z2:AJ3"/>
    <mergeCell ref="H2:L2"/>
    <mergeCell ref="P2:P3"/>
    <mergeCell ref="R2:R3"/>
    <mergeCell ref="X8:Y8"/>
    <mergeCell ref="Z6:AJ6"/>
    <mergeCell ref="Z7:AJ7"/>
    <mergeCell ref="Z8:AJ8"/>
    <mergeCell ref="X6:Y6"/>
    <mergeCell ref="X7:Y7"/>
    <mergeCell ref="A13:B13"/>
    <mergeCell ref="X13:Y13"/>
    <mergeCell ref="X14:Y14"/>
    <mergeCell ref="Z9:AJ9"/>
    <mergeCell ref="X9:Y9"/>
    <mergeCell ref="X10:Y10"/>
    <mergeCell ref="X11:Y11"/>
    <mergeCell ref="Z24:AJ24"/>
    <mergeCell ref="Z25:AJ25"/>
    <mergeCell ref="Z26:AJ26"/>
    <mergeCell ref="Z21:AJ21"/>
    <mergeCell ref="Z22:AJ22"/>
    <mergeCell ref="Z23:AJ23"/>
    <mergeCell ref="Z20:AJ20"/>
    <mergeCell ref="X24:Y24"/>
    <mergeCell ref="X16:Y16"/>
    <mergeCell ref="X17:Y17"/>
    <mergeCell ref="X19:Y19"/>
    <mergeCell ref="X23:Y23"/>
    <mergeCell ref="X20:Y20"/>
    <mergeCell ref="X27:Y27"/>
    <mergeCell ref="X28:Y28"/>
    <mergeCell ref="A29:B29"/>
    <mergeCell ref="X29:Y29"/>
    <mergeCell ref="Z27:AJ27"/>
    <mergeCell ref="Z28:AJ28"/>
    <mergeCell ref="Z29:AJ29"/>
    <mergeCell ref="X25:Y25"/>
    <mergeCell ref="X26:Y26"/>
    <mergeCell ref="A48:B48"/>
    <mergeCell ref="A47:B47"/>
    <mergeCell ref="A45:B45"/>
    <mergeCell ref="A46:B46"/>
    <mergeCell ref="X30:Y30"/>
    <mergeCell ref="X31:Y31"/>
    <mergeCell ref="A37:B37"/>
    <mergeCell ref="X37:Y37"/>
    <mergeCell ref="AC46:AE46"/>
    <mergeCell ref="Z30:AJ30"/>
    <mergeCell ref="Z31:AJ31"/>
    <mergeCell ref="Z37:AJ37"/>
    <mergeCell ref="X32:Y32"/>
    <mergeCell ref="Z32:AJ32"/>
    <mergeCell ref="X33:Y33"/>
    <mergeCell ref="Z33:AJ33"/>
    <mergeCell ref="X35:Y35"/>
    <mergeCell ref="Z35:AJ35"/>
    <mergeCell ref="X34:Y34"/>
    <mergeCell ref="Z34:AJ34"/>
    <mergeCell ref="AC48:AE48"/>
    <mergeCell ref="X36:Y36"/>
    <mergeCell ref="Z36:AJ36"/>
    <mergeCell ref="X38:Y38"/>
    <mergeCell ref="AC49:AE49"/>
    <mergeCell ref="Z38:AJ38"/>
    <mergeCell ref="X43:Y43"/>
    <mergeCell ref="Z43:AJ43"/>
    <mergeCell ref="X39:Y39"/>
    <mergeCell ref="X41:Y41"/>
    <mergeCell ref="Z39:AJ39"/>
    <mergeCell ref="Z41:AJ41"/>
    <mergeCell ref="X40:Y40"/>
    <mergeCell ref="Z40:AJ40"/>
    <mergeCell ref="X42:Y42"/>
    <mergeCell ref="Z42:AJ42"/>
  </mergeCells>
  <phoneticPr fontId="57" type="noConversion"/>
  <pageMargins left="0.39370078740157483" right="0" top="0.39370078740157483"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AV57"/>
  <sheetViews>
    <sheetView zoomScale="140" zoomScaleNormal="140" workbookViewId="0">
      <pane ySplit="3" topLeftCell="A26" activePane="bottomLeft" state="frozen"/>
      <selection pane="bottomLeft" activeCell="M34" sqref="M34"/>
    </sheetView>
  </sheetViews>
  <sheetFormatPr baseColWidth="10" defaultRowHeight="12.75" x14ac:dyDescent="0.2"/>
  <cols>
    <col min="1" max="1" width="9.7109375" style="1" customWidth="1"/>
    <col min="2" max="2" width="4.85546875" customWidth="1"/>
    <col min="3" max="3" width="6.7109375" customWidth="1"/>
    <col min="4" max="4" width="5.140625" customWidth="1"/>
    <col min="5" max="5" width="4.140625" customWidth="1"/>
    <col min="6" max="6" width="4.5703125" style="47" hidden="1" customWidth="1"/>
    <col min="7" max="7" width="7.85546875" customWidth="1"/>
    <col min="8" max="8" width="7.85546875" hidden="1" customWidth="1"/>
    <col min="9" max="10" width="7.85546875" customWidth="1"/>
    <col min="11" max="11" width="7.85546875" hidden="1" customWidth="1"/>
    <col min="12" max="12" width="6.28515625" hidden="1" customWidth="1"/>
    <col min="13" max="13" width="6" customWidth="1"/>
    <col min="14" max="14" width="6.28515625" customWidth="1"/>
    <col min="15" max="15" width="4.85546875" style="47" hidden="1" customWidth="1"/>
    <col min="16" max="16" width="3" customWidth="1"/>
    <col min="17" max="17" width="3" style="47" hidden="1" customWidth="1"/>
    <col min="18" max="18" width="4.42578125" customWidth="1"/>
    <col min="19" max="19" width="3.42578125" style="47" hidden="1" customWidth="1"/>
    <col min="20" max="20" width="3.85546875" customWidth="1"/>
    <col min="21" max="21" width="3.85546875" hidden="1" customWidth="1"/>
    <col min="22" max="22" width="3.85546875" customWidth="1"/>
    <col min="23" max="23" width="3.85546875" style="47" hidden="1" customWidth="1"/>
    <col min="25" max="25" width="19.85546875" customWidth="1"/>
    <col min="28" max="28" width="7.7109375" customWidth="1"/>
    <col min="29" max="29" width="8.5703125" customWidth="1"/>
    <col min="30" max="30" width="10.7109375" customWidth="1"/>
    <col min="31" max="31" width="11.42578125" hidden="1" customWidth="1"/>
  </cols>
  <sheetData>
    <row r="1" spans="1:30" s="1" customFormat="1" ht="18" x14ac:dyDescent="0.25">
      <c r="A1" s="424" t="s">
        <v>254</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132"/>
    </row>
    <row r="2" spans="1:30" s="1" customFormat="1" ht="10.5" customHeight="1" x14ac:dyDescent="0.2">
      <c r="A2" s="425" t="s">
        <v>1</v>
      </c>
      <c r="B2" s="425" t="s">
        <v>9</v>
      </c>
      <c r="C2" s="425" t="s">
        <v>0</v>
      </c>
      <c r="D2" s="425" t="s">
        <v>14</v>
      </c>
      <c r="E2" s="425" t="s">
        <v>15</v>
      </c>
      <c r="F2" s="44" t="s">
        <v>15</v>
      </c>
      <c r="G2" s="427" t="s">
        <v>12</v>
      </c>
      <c r="H2" s="439" t="s">
        <v>296</v>
      </c>
      <c r="I2" s="440"/>
      <c r="J2" s="440"/>
      <c r="K2" s="440"/>
      <c r="L2" s="441"/>
      <c r="M2" s="16" t="s">
        <v>16</v>
      </c>
      <c r="N2" s="429" t="s">
        <v>39</v>
      </c>
      <c r="O2" s="93"/>
      <c r="P2" s="429" t="s">
        <v>11</v>
      </c>
      <c r="Q2" s="93"/>
      <c r="R2" s="429" t="s">
        <v>21</v>
      </c>
      <c r="S2" s="93"/>
      <c r="T2" s="16" t="s">
        <v>18</v>
      </c>
      <c r="U2" s="16"/>
      <c r="V2" s="16" t="s">
        <v>18</v>
      </c>
      <c r="W2" s="93"/>
      <c r="X2" s="464" t="s">
        <v>13</v>
      </c>
      <c r="Y2" s="433" t="s">
        <v>215</v>
      </c>
      <c r="Z2" s="434"/>
      <c r="AA2" s="434"/>
      <c r="AB2" s="434"/>
      <c r="AC2" s="434"/>
      <c r="AD2" s="435"/>
    </row>
    <row r="3" spans="1:30" s="1" customFormat="1" ht="10.5" customHeight="1" x14ac:dyDescent="0.2">
      <c r="A3" s="426"/>
      <c r="B3" s="426"/>
      <c r="C3" s="426"/>
      <c r="D3" s="426"/>
      <c r="E3" s="426"/>
      <c r="F3" s="44"/>
      <c r="G3" s="428"/>
      <c r="H3" s="222" t="s">
        <v>0</v>
      </c>
      <c r="I3" s="197" t="s">
        <v>14</v>
      </c>
      <c r="J3" s="197" t="s">
        <v>15</v>
      </c>
      <c r="K3" s="198"/>
      <c r="L3" s="222" t="s">
        <v>12</v>
      </c>
      <c r="M3" s="17" t="s">
        <v>17</v>
      </c>
      <c r="N3" s="430"/>
      <c r="O3" s="94"/>
      <c r="P3" s="430"/>
      <c r="Q3" s="94"/>
      <c r="R3" s="430"/>
      <c r="S3" s="94"/>
      <c r="T3" s="17" t="s">
        <v>19</v>
      </c>
      <c r="U3" s="17"/>
      <c r="V3" s="17" t="s">
        <v>20</v>
      </c>
      <c r="W3" s="94"/>
      <c r="X3" s="465"/>
      <c r="Y3" s="436"/>
      <c r="Z3" s="437"/>
      <c r="AA3" s="437"/>
      <c r="AB3" s="437"/>
      <c r="AC3" s="437"/>
      <c r="AD3" s="438"/>
    </row>
    <row r="4" spans="1:30" ht="12.95" hidden="1" customHeight="1" x14ac:dyDescent="0.2">
      <c r="A4" s="44" t="s">
        <v>5</v>
      </c>
      <c r="B4" s="44">
        <v>1</v>
      </c>
      <c r="C4" s="24"/>
      <c r="D4" s="24"/>
      <c r="E4" s="24"/>
      <c r="F4" s="44">
        <f>E4</f>
        <v>0</v>
      </c>
      <c r="G4" s="58" t="str">
        <f>IF((D4*60+E4)=0,"",ROUND((C4*60)/(D4*60+E4),1))</f>
        <v/>
      </c>
      <c r="H4" s="199"/>
      <c r="I4" s="199"/>
      <c r="J4" s="199"/>
      <c r="K4" s="44">
        <f t="shared" ref="K4" si="0">J4</f>
        <v>0</v>
      </c>
      <c r="L4" s="223" t="s">
        <v>12</v>
      </c>
      <c r="M4" s="78"/>
      <c r="N4" s="78"/>
      <c r="O4" s="107">
        <f>IF(N4="",0,1)</f>
        <v>0</v>
      </c>
      <c r="P4" s="78"/>
      <c r="Q4" s="107">
        <f>IF(P4="",0,1)</f>
        <v>0</v>
      </c>
      <c r="R4" s="78"/>
      <c r="S4" s="107">
        <f>IF(R4="",0,1)</f>
        <v>0</v>
      </c>
      <c r="T4" s="78"/>
      <c r="U4" s="107">
        <f>IF(T4="",0,1)</f>
        <v>0</v>
      </c>
      <c r="V4" s="78"/>
      <c r="W4" s="107">
        <f>IF(V4="",0,1)</f>
        <v>0</v>
      </c>
      <c r="X4" s="152"/>
      <c r="Y4" s="385"/>
      <c r="Z4" s="386"/>
      <c r="AA4" s="386"/>
      <c r="AB4" s="386"/>
      <c r="AC4" s="386"/>
      <c r="AD4" s="387"/>
    </row>
    <row r="5" spans="1:30" s="6" customFormat="1" ht="12.95" hidden="1" customHeight="1" x14ac:dyDescent="0.2">
      <c r="A5" s="397" t="s">
        <v>10</v>
      </c>
      <c r="B5" s="398"/>
      <c r="C5" s="11">
        <f>SUM(C4:C4)</f>
        <v>0</v>
      </c>
      <c r="D5" s="11">
        <f>SUM(D4:D4)+ROUNDDOWN(F5/60,0)</f>
        <v>0</v>
      </c>
      <c r="E5" s="11">
        <f>F5-60*ROUNDDOWN(F5/60,0)</f>
        <v>0</v>
      </c>
      <c r="F5" s="90">
        <f>SUM(F4:F4)</f>
        <v>0</v>
      </c>
      <c r="G5" s="34">
        <f>IF((D5*60+E5)=0,0,ROUND((C5*60)/(D5*60+E5),1))</f>
        <v>0</v>
      </c>
      <c r="H5" s="206">
        <f>SUM(H4:H4)</f>
        <v>0</v>
      </c>
      <c r="I5" s="11">
        <f>SUM(I4:I4)+ROUNDDOWN(K5/60,0)</f>
        <v>0</v>
      </c>
      <c r="J5" s="11">
        <f>K5-60*ROUNDDOWN(K5/60,0)</f>
        <v>0</v>
      </c>
      <c r="K5" s="90">
        <f>SUM(K4:K4)</f>
        <v>0</v>
      </c>
      <c r="L5" s="223" t="s">
        <v>12</v>
      </c>
      <c r="M5" s="18">
        <f>SUM(M4:M4)</f>
        <v>0</v>
      </c>
      <c r="N5" s="18">
        <f>IF(SUM(N4:N4)=0,0,ROUND(AVERAGE(N4:N4),0))</f>
        <v>0</v>
      </c>
      <c r="O5" s="108">
        <f>IF(O4=0,0,1)</f>
        <v>0</v>
      </c>
      <c r="P5" s="18">
        <f>IF(SUM(P4:P4)=0,0,ROUND(AVERAGE(P4:P4),0))</f>
        <v>0</v>
      </c>
      <c r="Q5" s="108">
        <f>IF(Q4=0,0,1)</f>
        <v>0</v>
      </c>
      <c r="R5" s="18">
        <f>IF(SUM(R4:R4)=0,0,ROUND(AVERAGE(R4:R4),0))</f>
        <v>0</v>
      </c>
      <c r="S5" s="108">
        <f>IF(S4=0,0,1)</f>
        <v>0</v>
      </c>
      <c r="T5" s="18">
        <f>IF(SUM(T4:T4)=0,0,ROUND(AVERAGE(T4:T4),0))</f>
        <v>0</v>
      </c>
      <c r="U5" s="108">
        <f>IF(U4=0,0,1)</f>
        <v>0</v>
      </c>
      <c r="V5" s="18">
        <f>IF(SUM(V4:V4)=0,0,ROUND(AVERAGE(V4:V4),0))</f>
        <v>0</v>
      </c>
      <c r="W5" s="108">
        <f>IF(W4=0,0,1)</f>
        <v>0</v>
      </c>
      <c r="X5" s="153"/>
      <c r="Y5" s="459"/>
      <c r="Z5" s="460"/>
      <c r="AA5" s="460"/>
      <c r="AB5" s="460"/>
      <c r="AC5" s="460"/>
      <c r="AD5" s="460"/>
    </row>
    <row r="6" spans="1:30" s="6" customFormat="1" ht="12.95" hidden="1" customHeight="1" x14ac:dyDescent="0.2">
      <c r="A6" s="454" t="s">
        <v>135</v>
      </c>
      <c r="B6" s="455"/>
      <c r="C6" s="46">
        <f>C5+'Décembre 22'!C37</f>
        <v>0</v>
      </c>
      <c r="D6" s="46">
        <f>ROUNDDOWN(F6/60,0)+'Décembre 22'!D37+D5</f>
        <v>0</v>
      </c>
      <c r="E6" s="46">
        <f>F6-60*ROUNDDOWN(F6/60,0)</f>
        <v>0</v>
      </c>
      <c r="F6" s="91">
        <f>E5+'Décembre 22'!E37</f>
        <v>0</v>
      </c>
      <c r="G6" s="46" t="str">
        <f>IF((D6*60+E6)=0,"",ROUND((C6*60)/(D6*60+E6),1))</f>
        <v/>
      </c>
      <c r="H6" s="206">
        <f>H5+'Décembre 22'!H37</f>
        <v>0</v>
      </c>
      <c r="I6" s="46">
        <f>ROUNDDOWN(K6/60,0)+'Décembre 22'!I37+I5</f>
        <v>0</v>
      </c>
      <c r="J6" s="46">
        <f>K6-60*ROUNDDOWN(K6/60,0)</f>
        <v>0</v>
      </c>
      <c r="K6" s="91">
        <f>J5+'Décembre 22'!J37</f>
        <v>0</v>
      </c>
      <c r="L6" s="223" t="s">
        <v>12</v>
      </c>
      <c r="M6" s="56">
        <f>M5+'Décembre 22'!M37</f>
        <v>0</v>
      </c>
      <c r="N6" s="56">
        <f>IF(N5=0,'Décembre 22'!N37,IF(N5+'Décembre 22'!N37=0,"",ROUND((SUM(Janvier!N4:N4)+SUM('Décembre 22'!N30:N33))/(Janvier!O4+'Décembre 22'!O33),0)))</f>
        <v>0</v>
      </c>
      <c r="O6" s="118"/>
      <c r="P6" s="56">
        <f>IF(P5=0,'Décembre 22'!P37,IF(P5+'Décembre 22'!P37=0,"",ROUND((SUM(Janvier!P4:P4)+SUM('Décembre 22'!P30:P33))/(Janvier!Q4+'Décembre 22'!Q33),0)))</f>
        <v>0</v>
      </c>
      <c r="Q6" s="118"/>
      <c r="R6" s="56">
        <f>IF(R5=0,'Décembre 22'!R37,IF(R5+'Décembre 22'!R37=0,"",ROUND((SUM(Janvier!R4:R4)+SUM('Décembre 22'!R30:R33))/(Janvier!S4+'Décembre 22'!S33),0)))</f>
        <v>0</v>
      </c>
      <c r="S6" s="118"/>
      <c r="T6" s="56">
        <f>IF(T5=0,'Décembre 22'!T37,IF(T5+'Décembre 22'!T37=0,"",ROUND((SUM(Janvier!T4:T4)+SUM('Décembre 22'!T30:T33))/(Janvier!U4+'Décembre 22'!U33),0)))</f>
        <v>0</v>
      </c>
      <c r="U6" s="118"/>
      <c r="V6" s="56">
        <f>IF(V5=0,'Décembre 22'!V37,IF(V5+'Décembre 22'!V37=0,"",ROUND((SUM(Janvier!V4:V4)+SUM('Décembre 22'!V30:V33))/(Janvier!W4+'Décembre 22'!W33),0)))</f>
        <v>0</v>
      </c>
      <c r="W6" s="118"/>
      <c r="X6" s="151"/>
      <c r="Y6" s="461"/>
      <c r="Z6" s="462"/>
      <c r="AA6" s="462"/>
      <c r="AB6" s="462"/>
      <c r="AC6" s="462"/>
      <c r="AD6" s="463"/>
    </row>
    <row r="7" spans="1:30" ht="12.95" hidden="1" customHeight="1" x14ac:dyDescent="0.2">
      <c r="A7" s="44" t="s">
        <v>8</v>
      </c>
      <c r="B7" s="44">
        <v>1</v>
      </c>
      <c r="C7" s="24"/>
      <c r="D7" s="24"/>
      <c r="E7" s="24"/>
      <c r="F7" s="44">
        <f t="shared" ref="F7:F11" si="1">E7</f>
        <v>0</v>
      </c>
      <c r="G7" s="58" t="str">
        <f>IF((D7*60+F7)=0,"",ROUND((C7*60)/(D7*60+F7),1))</f>
        <v/>
      </c>
      <c r="H7" s="199"/>
      <c r="I7" s="199"/>
      <c r="J7" s="199"/>
      <c r="K7" s="44">
        <f t="shared" ref="K7:K11" si="2">J7</f>
        <v>0</v>
      </c>
      <c r="L7" s="206" t="str">
        <f>IF((I7*60+K7)=0,"",ROUND((H7*60)/(I7*60+K7),1))</f>
        <v/>
      </c>
      <c r="M7" s="78"/>
      <c r="N7" s="78"/>
      <c r="O7" s="107">
        <f>IF(N7="",0,1)</f>
        <v>0</v>
      </c>
      <c r="P7" s="78"/>
      <c r="Q7" s="107">
        <f>IF(P7="",0,1)</f>
        <v>0</v>
      </c>
      <c r="R7" s="78"/>
      <c r="S7" s="107">
        <f>IF(R7="",0,1)</f>
        <v>0</v>
      </c>
      <c r="T7" s="78"/>
      <c r="U7" s="107">
        <f>IF(T7="",0,1)</f>
        <v>0</v>
      </c>
      <c r="V7" s="78"/>
      <c r="W7" s="107">
        <f>IF(V7="",0,1)</f>
        <v>0</v>
      </c>
      <c r="X7" s="152"/>
      <c r="Y7" s="389" t="s">
        <v>202</v>
      </c>
      <c r="Z7" s="390"/>
      <c r="AA7" s="390"/>
      <c r="AB7" s="390"/>
      <c r="AC7" s="390"/>
      <c r="AD7" s="391"/>
    </row>
    <row r="8" spans="1:30" ht="12.95" hidden="1" customHeight="1" x14ac:dyDescent="0.2">
      <c r="A8" s="2" t="s">
        <v>2</v>
      </c>
      <c r="B8" s="2">
        <f t="shared" ref="B8:B28" si="3">B7+1</f>
        <v>2</v>
      </c>
      <c r="C8" s="24"/>
      <c r="D8" s="24"/>
      <c r="E8" s="24"/>
      <c r="F8" s="44">
        <f t="shared" si="1"/>
        <v>0</v>
      </c>
      <c r="G8" s="58" t="str">
        <f t="shared" ref="G8:G47" si="4">IF((D8*60+F8)=0,"",ROUND((C8*60)/(D8*60+F8),1))</f>
        <v/>
      </c>
      <c r="H8" s="199"/>
      <c r="I8" s="199"/>
      <c r="J8" s="199"/>
      <c r="K8" s="44">
        <f t="shared" si="2"/>
        <v>0</v>
      </c>
      <c r="L8" s="206" t="str">
        <f t="shared" ref="L8:L47" si="5">IF((I8*60+K8)=0,"",ROUND((H8*60)/(I8*60+K8),1))</f>
        <v/>
      </c>
      <c r="M8" s="78"/>
      <c r="N8" s="78"/>
      <c r="O8" s="107">
        <f t="shared" ref="O8:O11" si="6">IF(N8="",O7,O7+1)</f>
        <v>0</v>
      </c>
      <c r="P8" s="78"/>
      <c r="Q8" s="107">
        <f t="shared" ref="Q8:Q11" si="7">IF(P8="",Q7,Q7+1)</f>
        <v>0</v>
      </c>
      <c r="R8" s="78"/>
      <c r="S8" s="107">
        <f t="shared" ref="S8:S11" si="8">IF(R8="",S7,S7+1)</f>
        <v>0</v>
      </c>
      <c r="T8" s="78"/>
      <c r="U8" s="107">
        <f t="shared" ref="U8:U11" si="9">IF(T8="",U7,U7+1)</f>
        <v>0</v>
      </c>
      <c r="V8" s="78"/>
      <c r="W8" s="107">
        <f t="shared" ref="W8:W11" si="10">IF(V8="",W7,W7+1)</f>
        <v>0</v>
      </c>
      <c r="X8" s="152"/>
      <c r="Y8" s="385"/>
      <c r="Z8" s="386"/>
      <c r="AA8" s="386"/>
      <c r="AB8" s="386"/>
      <c r="AC8" s="386"/>
      <c r="AD8" s="387"/>
    </row>
    <row r="9" spans="1:30" ht="12.95" hidden="1" customHeight="1" x14ac:dyDescent="0.2">
      <c r="A9" s="44" t="s">
        <v>3</v>
      </c>
      <c r="B9" s="44">
        <v>1</v>
      </c>
      <c r="C9" s="24"/>
      <c r="D9" s="24"/>
      <c r="E9" s="24"/>
      <c r="F9" s="44">
        <f t="shared" si="1"/>
        <v>0</v>
      </c>
      <c r="G9" s="58" t="str">
        <f t="shared" si="4"/>
        <v/>
      </c>
      <c r="H9" s="199"/>
      <c r="I9" s="199"/>
      <c r="J9" s="199"/>
      <c r="K9" s="44">
        <f t="shared" si="2"/>
        <v>0</v>
      </c>
      <c r="L9" s="206" t="str">
        <f t="shared" si="5"/>
        <v/>
      </c>
      <c r="M9" s="78"/>
      <c r="N9" s="78"/>
      <c r="O9" s="107">
        <f>IF(N9="",O8,O8+1)</f>
        <v>0</v>
      </c>
      <c r="P9" s="78"/>
      <c r="Q9" s="107">
        <f t="shared" si="7"/>
        <v>0</v>
      </c>
      <c r="R9" s="78"/>
      <c r="S9" s="107">
        <f t="shared" si="8"/>
        <v>0</v>
      </c>
      <c r="T9" s="78"/>
      <c r="U9" s="107">
        <f t="shared" si="9"/>
        <v>0</v>
      </c>
      <c r="V9" s="78"/>
      <c r="W9" s="107">
        <f t="shared" si="10"/>
        <v>0</v>
      </c>
      <c r="X9" s="152"/>
      <c r="Y9" s="389" t="s">
        <v>202</v>
      </c>
      <c r="Z9" s="390"/>
      <c r="AA9" s="390"/>
      <c r="AB9" s="390"/>
      <c r="AC9" s="390"/>
      <c r="AD9" s="391"/>
    </row>
    <row r="10" spans="1:30" ht="12.95" hidden="1" customHeight="1" x14ac:dyDescent="0.2">
      <c r="A10" s="44" t="s">
        <v>4</v>
      </c>
      <c r="B10" s="44">
        <v>1</v>
      </c>
      <c r="C10" s="24"/>
      <c r="D10" s="24"/>
      <c r="E10" s="24"/>
      <c r="F10" s="44">
        <f t="shared" si="1"/>
        <v>0</v>
      </c>
      <c r="G10" s="58" t="str">
        <f t="shared" si="4"/>
        <v/>
      </c>
      <c r="H10" s="199"/>
      <c r="I10" s="199"/>
      <c r="J10" s="199"/>
      <c r="K10" s="44">
        <f t="shared" si="2"/>
        <v>0</v>
      </c>
      <c r="L10" s="206" t="str">
        <f t="shared" si="5"/>
        <v/>
      </c>
      <c r="M10" s="78"/>
      <c r="N10" s="78"/>
      <c r="O10" s="107">
        <f t="shared" si="6"/>
        <v>0</v>
      </c>
      <c r="P10" s="78"/>
      <c r="Q10" s="107">
        <f t="shared" si="7"/>
        <v>0</v>
      </c>
      <c r="R10" s="78"/>
      <c r="S10" s="107">
        <f t="shared" si="8"/>
        <v>0</v>
      </c>
      <c r="T10" s="78"/>
      <c r="U10" s="107">
        <f t="shared" si="9"/>
        <v>0</v>
      </c>
      <c r="V10" s="78"/>
      <c r="W10" s="107">
        <f t="shared" si="10"/>
        <v>0</v>
      </c>
      <c r="X10" s="152"/>
      <c r="Y10" s="389" t="s">
        <v>245</v>
      </c>
      <c r="Z10" s="390"/>
      <c r="AA10" s="390"/>
      <c r="AB10" s="390"/>
      <c r="AC10" s="390"/>
      <c r="AD10" s="391"/>
    </row>
    <row r="11" spans="1:30" ht="12.95" customHeight="1" x14ac:dyDescent="0.2">
      <c r="A11" s="44" t="s">
        <v>5</v>
      </c>
      <c r="B11" s="44">
        <v>1</v>
      </c>
      <c r="C11" s="24"/>
      <c r="D11" s="24"/>
      <c r="E11" s="24"/>
      <c r="F11" s="44">
        <f t="shared" si="1"/>
        <v>0</v>
      </c>
      <c r="G11" s="58" t="str">
        <f t="shared" si="4"/>
        <v/>
      </c>
      <c r="H11" s="199"/>
      <c r="I11" s="199"/>
      <c r="J11" s="199"/>
      <c r="K11" s="44">
        <f t="shared" si="2"/>
        <v>0</v>
      </c>
      <c r="L11" s="206" t="str">
        <f t="shared" si="5"/>
        <v/>
      </c>
      <c r="M11" s="78"/>
      <c r="N11" s="78"/>
      <c r="O11" s="107">
        <f t="shared" si="6"/>
        <v>0</v>
      </c>
      <c r="P11" s="78"/>
      <c r="Q11" s="107">
        <f t="shared" si="7"/>
        <v>0</v>
      </c>
      <c r="R11" s="78"/>
      <c r="S11" s="107">
        <f t="shared" si="8"/>
        <v>0</v>
      </c>
      <c r="T11" s="78"/>
      <c r="U11" s="107">
        <f t="shared" si="9"/>
        <v>0</v>
      </c>
      <c r="V11" s="78"/>
      <c r="W11" s="107">
        <f t="shared" si="10"/>
        <v>0</v>
      </c>
      <c r="X11" s="152"/>
      <c r="Y11" s="389" t="s">
        <v>245</v>
      </c>
      <c r="Z11" s="390"/>
      <c r="AA11" s="390"/>
      <c r="AB11" s="390"/>
      <c r="AC11" s="390"/>
      <c r="AD11" s="391"/>
    </row>
    <row r="12" spans="1:30" s="6" customFormat="1" ht="12.95" customHeight="1" x14ac:dyDescent="0.2">
      <c r="A12" s="466" t="s">
        <v>10</v>
      </c>
      <c r="B12" s="467"/>
      <c r="C12" s="11">
        <f>SUM(C7:C11)</f>
        <v>0</v>
      </c>
      <c r="D12" s="11">
        <f>SUM(D7:D11)+ROUNDDOWN(F12/60,0)</f>
        <v>0</v>
      </c>
      <c r="E12" s="11">
        <f>F12-60*ROUNDDOWN(F12/60,0)</f>
        <v>0</v>
      </c>
      <c r="F12" s="90">
        <f>SUM(F7:F11)</f>
        <v>0</v>
      </c>
      <c r="G12" s="34">
        <f>IF((D12*60+E12)=0,0,ROUND((C12*60)/(D12*60+E12),1))</f>
        <v>0</v>
      </c>
      <c r="H12" s="11">
        <f>SUM(H7:H11)</f>
        <v>0</v>
      </c>
      <c r="I12" s="11">
        <f>SUM(I7:I11)+ROUNDDOWN(K12/60,0)</f>
        <v>0</v>
      </c>
      <c r="J12" s="11">
        <f>K12-60*ROUNDDOWN(K12/60,0)</f>
        <v>0</v>
      </c>
      <c r="K12" s="90">
        <f>SUM(K7:K11)</f>
        <v>0</v>
      </c>
      <c r="L12" s="34">
        <f>IF((I12*60+J12)=0,0,ROUND((H12*60)/(I12*60+J12),1))</f>
        <v>0</v>
      </c>
      <c r="M12" s="18">
        <f>SUM(M7:M11)</f>
        <v>0</v>
      </c>
      <c r="N12" s="18">
        <f>IF(SUM(N7:N11)=0,0,ROUND(AVERAGE(N7:N11),0))</f>
        <v>0</v>
      </c>
      <c r="O12" s="108">
        <f>IF(O11=0,0,1)</f>
        <v>0</v>
      </c>
      <c r="P12" s="18">
        <f>IF(SUM(P7:P11)=0,0,ROUND(AVERAGE(P7:P11),0))</f>
        <v>0</v>
      </c>
      <c r="Q12" s="108">
        <f>IF(Q11=0,0,1)</f>
        <v>0</v>
      </c>
      <c r="R12" s="18">
        <f>IF(SUM(R7:R11)=0,0,ROUND(AVERAGE(R7:R11),0))</f>
        <v>0</v>
      </c>
      <c r="S12" s="108">
        <f>IF(S11=0,0,1)</f>
        <v>0</v>
      </c>
      <c r="T12" s="18">
        <f>IF(SUM(T7:T11)=0,0,ROUND(AVERAGE(T7:T11),0))</f>
        <v>0</v>
      </c>
      <c r="U12" s="108">
        <f>IF(U11=0,0,1)</f>
        <v>0</v>
      </c>
      <c r="V12" s="18">
        <f>IF(SUM(V7:V11)=0,0,ROUND(AVERAGE(V7:V11),0))</f>
        <v>0</v>
      </c>
      <c r="W12" s="108">
        <f>IF(W11=0,0,1)</f>
        <v>0</v>
      </c>
      <c r="X12" s="153"/>
      <c r="Y12" s="404"/>
      <c r="Z12" s="405"/>
      <c r="AA12" s="405"/>
      <c r="AB12" s="405"/>
      <c r="AC12" s="405"/>
      <c r="AD12" s="406"/>
    </row>
    <row r="13" spans="1:30" s="6" customFormat="1" ht="12.95" customHeight="1" x14ac:dyDescent="0.2">
      <c r="A13" s="454" t="s">
        <v>135</v>
      </c>
      <c r="B13" s="455"/>
      <c r="C13" s="46">
        <f>C12+'Décembre 22'!C44</f>
        <v>0</v>
      </c>
      <c r="D13" s="46">
        <f>ROUNDDOWN(F13/60,0)+'Décembre 22'!D44+D12</f>
        <v>0</v>
      </c>
      <c r="E13" s="46">
        <f>F13-60*ROUNDDOWN(F13/60,0)</f>
        <v>0</v>
      </c>
      <c r="F13" s="46">
        <f>E12+'Décembre 22'!E44</f>
        <v>0</v>
      </c>
      <c r="G13" s="46">
        <f>IF((D13*60+E13)=0,0,ROUND((C13*60)/(D13*60+E13),1))</f>
        <v>0</v>
      </c>
      <c r="H13" s="46">
        <f>H12+'Décembre 22'!H44</f>
        <v>0</v>
      </c>
      <c r="I13" s="46">
        <f>ROUNDDOWN(K13/60,0)+'Décembre 22'!I44+I12</f>
        <v>0</v>
      </c>
      <c r="J13" s="46">
        <f>K13-60*ROUNDDOWN(K13/60,0)</f>
        <v>0</v>
      </c>
      <c r="K13" s="46">
        <f>J12+'Décembre 22'!J44</f>
        <v>0</v>
      </c>
      <c r="L13" s="46">
        <f>IF((I13*60+J13)=0,0,ROUND((H13*60)/(I13*60+J13),1))</f>
        <v>0</v>
      </c>
      <c r="M13" s="56">
        <f>M12+'Décembre 22'!M44</f>
        <v>0</v>
      </c>
      <c r="N13" s="56">
        <f>IF(N12=0,'Décembre 22'!N44,IF(N12+'Décembre 22'!N44=0,"",ROUND((SUM(N7:N11)+SUM('Décembre 22'!N38:'Décembre 22'!N43))/(O11+'Décembre 22'!O43),0)))</f>
        <v>0</v>
      </c>
      <c r="O13" s="242"/>
      <c r="P13" s="56">
        <f>IF(P12=0,'Décembre 22'!P44,IF(P12+'Décembre 22'!P44=0,"",ROUND((SUM(P7:P11)+SUM('Décembre 22'!P38:'Décembre 22'!P43))/(Q11+'Décembre 22'!Q43),0)))</f>
        <v>0</v>
      </c>
      <c r="Q13" s="242"/>
      <c r="R13" s="56">
        <f>IF(R12=0,'Décembre 22'!R44,IF(R12+'Décembre 22'!R44=0,"",ROUND((SUM(R7:R11)+SUM('Décembre 22'!R38:'Décembre 22'!R43))/(S11+'Décembre 22'!S43),0)))</f>
        <v>0</v>
      </c>
      <c r="S13" s="242"/>
      <c r="T13" s="56">
        <f>IF(T12=0,'Décembre 22'!T44,IF(T12+'Décembre 22'!T44=0,"",ROUND((SUM(T7:T11)+SUM('Décembre 22'!T38:'Décembre 22'!T43))/(U11+'Décembre 22'!U43),0)))</f>
        <v>0</v>
      </c>
      <c r="U13" s="242"/>
      <c r="V13" s="56">
        <f>IF(V12=0,'Décembre 22'!V44,IF(V12+'Décembre 22'!V44=0,"",ROUND((SUM(V7:V11)+SUM('Décembre 22'!V38:'Décembre 22'!V43))/(W11+'Décembre 22'!W43),0)))</f>
        <v>0</v>
      </c>
      <c r="W13" s="242"/>
      <c r="X13" s="151"/>
      <c r="Y13" s="461"/>
      <c r="Z13" s="462"/>
      <c r="AA13" s="462"/>
      <c r="AB13" s="462"/>
      <c r="AC13" s="462"/>
      <c r="AD13" s="463"/>
    </row>
    <row r="14" spans="1:30" ht="12.95" customHeight="1" x14ac:dyDescent="0.2">
      <c r="A14" s="2" t="s">
        <v>6</v>
      </c>
      <c r="B14" s="2">
        <f>B11+1</f>
        <v>2</v>
      </c>
      <c r="C14" s="24"/>
      <c r="D14" s="24"/>
      <c r="E14" s="24"/>
      <c r="F14" s="44">
        <f>E14</f>
        <v>0</v>
      </c>
      <c r="G14" s="58" t="str">
        <f t="shared" si="4"/>
        <v/>
      </c>
      <c r="H14" s="199"/>
      <c r="I14" s="199"/>
      <c r="J14" s="199"/>
      <c r="K14" s="44">
        <f>J14</f>
        <v>0</v>
      </c>
      <c r="L14" s="206" t="str">
        <f t="shared" si="5"/>
        <v/>
      </c>
      <c r="M14" s="78"/>
      <c r="N14" s="78"/>
      <c r="O14" s="107">
        <f>IF(N14="",0,1)</f>
        <v>0</v>
      </c>
      <c r="P14" s="78"/>
      <c r="Q14" s="107">
        <f>IF(P14="",0,1)</f>
        <v>0</v>
      </c>
      <c r="R14" s="78"/>
      <c r="S14" s="107">
        <f>IF(R14="",0,1)</f>
        <v>0</v>
      </c>
      <c r="T14" s="78"/>
      <c r="U14" s="107">
        <f>IF(T14="",0,1)</f>
        <v>0</v>
      </c>
      <c r="V14" s="78"/>
      <c r="W14" s="107">
        <f>IF(V14="",0,1)</f>
        <v>0</v>
      </c>
      <c r="X14" s="152"/>
      <c r="Y14" s="456" t="s">
        <v>273</v>
      </c>
      <c r="Z14" s="457"/>
      <c r="AA14" s="457"/>
      <c r="AB14" s="457"/>
      <c r="AC14" s="457"/>
      <c r="AD14" s="458"/>
    </row>
    <row r="15" spans="1:30" ht="12.95" customHeight="1" x14ac:dyDescent="0.2">
      <c r="A15" s="2" t="s">
        <v>7</v>
      </c>
      <c r="B15" s="2">
        <f t="shared" si="3"/>
        <v>3</v>
      </c>
      <c r="C15" s="24"/>
      <c r="D15" s="24"/>
      <c r="E15" s="24"/>
      <c r="F15" s="44">
        <f t="shared" ref="F15:F20" si="11">E15</f>
        <v>0</v>
      </c>
      <c r="G15" s="58" t="str">
        <f t="shared" si="4"/>
        <v/>
      </c>
      <c r="H15" s="199"/>
      <c r="I15" s="199"/>
      <c r="J15" s="199"/>
      <c r="K15" s="44">
        <f t="shared" ref="K15:K20" si="12">J15</f>
        <v>0</v>
      </c>
      <c r="L15" s="206" t="str">
        <f t="shared" si="5"/>
        <v/>
      </c>
      <c r="M15" s="78"/>
      <c r="N15" s="78"/>
      <c r="O15" s="107">
        <f t="shared" ref="O15:O20" si="13">IF(N15="",O14,O14+1)</f>
        <v>0</v>
      </c>
      <c r="P15" s="78"/>
      <c r="Q15" s="107">
        <f t="shared" ref="Q15:Q20" si="14">IF(P15="",Q14,Q14+1)</f>
        <v>0</v>
      </c>
      <c r="R15" s="78"/>
      <c r="S15" s="107">
        <f t="shared" ref="S15:S20" si="15">IF(R15="",S14,S14+1)</f>
        <v>0</v>
      </c>
      <c r="T15" s="78"/>
      <c r="U15" s="107">
        <f t="shared" ref="U15:U20" si="16">IF(T15="",U14,U14+1)</f>
        <v>0</v>
      </c>
      <c r="V15" s="78"/>
      <c r="W15" s="107">
        <f t="shared" ref="W15:W20" si="17">IF(V15="",W14,W14+1)</f>
        <v>0</v>
      </c>
      <c r="X15" s="152"/>
      <c r="Y15" s="414"/>
      <c r="Z15" s="415"/>
      <c r="AA15" s="415"/>
      <c r="AB15" s="415"/>
      <c r="AC15" s="415"/>
      <c r="AD15" s="416"/>
    </row>
    <row r="16" spans="1:30" ht="12.95" customHeight="1" x14ac:dyDescent="0.2">
      <c r="A16" s="2" t="s">
        <v>8</v>
      </c>
      <c r="B16" s="2">
        <f t="shared" si="3"/>
        <v>4</v>
      </c>
      <c r="C16" s="24"/>
      <c r="D16" s="24"/>
      <c r="E16" s="24"/>
      <c r="F16" s="44">
        <f t="shared" si="11"/>
        <v>0</v>
      </c>
      <c r="G16" s="58" t="str">
        <f t="shared" si="4"/>
        <v/>
      </c>
      <c r="H16" s="199"/>
      <c r="I16" s="199"/>
      <c r="J16" s="199"/>
      <c r="K16" s="44">
        <f t="shared" si="12"/>
        <v>0</v>
      </c>
      <c r="L16" s="206" t="str">
        <f t="shared" si="5"/>
        <v/>
      </c>
      <c r="M16" s="78"/>
      <c r="N16" s="78"/>
      <c r="O16" s="107">
        <f t="shared" si="13"/>
        <v>0</v>
      </c>
      <c r="P16" s="78"/>
      <c r="Q16" s="107">
        <f t="shared" si="14"/>
        <v>0</v>
      </c>
      <c r="R16" s="78"/>
      <c r="S16" s="107">
        <f t="shared" si="15"/>
        <v>0</v>
      </c>
      <c r="T16" s="78"/>
      <c r="U16" s="107">
        <f t="shared" si="16"/>
        <v>0</v>
      </c>
      <c r="V16" s="78"/>
      <c r="W16" s="107">
        <f t="shared" si="17"/>
        <v>0</v>
      </c>
      <c r="X16" s="152"/>
      <c r="Y16" s="414"/>
      <c r="Z16" s="415"/>
      <c r="AA16" s="415"/>
      <c r="AB16" s="415"/>
      <c r="AC16" s="415"/>
      <c r="AD16" s="416"/>
    </row>
    <row r="17" spans="1:48" ht="12.95" customHeight="1" x14ac:dyDescent="0.2">
      <c r="A17" s="2" t="s">
        <v>2</v>
      </c>
      <c r="B17" s="2">
        <f t="shared" si="3"/>
        <v>5</v>
      </c>
      <c r="C17" s="24"/>
      <c r="D17" s="24"/>
      <c r="E17" s="24"/>
      <c r="F17" s="44">
        <f t="shared" si="11"/>
        <v>0</v>
      </c>
      <c r="G17" s="58" t="str">
        <f t="shared" si="4"/>
        <v/>
      </c>
      <c r="H17" s="199"/>
      <c r="I17" s="199"/>
      <c r="J17" s="199"/>
      <c r="K17" s="44">
        <f t="shared" si="12"/>
        <v>0</v>
      </c>
      <c r="L17" s="206" t="str">
        <f t="shared" si="5"/>
        <v/>
      </c>
      <c r="M17" s="78"/>
      <c r="N17" s="78"/>
      <c r="O17" s="107">
        <f t="shared" si="13"/>
        <v>0</v>
      </c>
      <c r="P17" s="78"/>
      <c r="Q17" s="107">
        <f t="shared" si="14"/>
        <v>0</v>
      </c>
      <c r="R17" s="78"/>
      <c r="S17" s="107">
        <f t="shared" si="15"/>
        <v>0</v>
      </c>
      <c r="T17" s="78"/>
      <c r="U17" s="107">
        <f t="shared" si="16"/>
        <v>0</v>
      </c>
      <c r="V17" s="78"/>
      <c r="W17" s="107">
        <f t="shared" si="17"/>
        <v>0</v>
      </c>
      <c r="X17" s="152"/>
      <c r="Y17" s="414"/>
      <c r="Z17" s="415"/>
      <c r="AA17" s="415"/>
      <c r="AB17" s="415"/>
      <c r="AC17" s="415"/>
      <c r="AD17" s="416"/>
    </row>
    <row r="18" spans="1:48" ht="12.95" customHeight="1" x14ac:dyDescent="0.2">
      <c r="A18" s="2" t="s">
        <v>3</v>
      </c>
      <c r="B18" s="2">
        <f t="shared" si="3"/>
        <v>6</v>
      </c>
      <c r="C18" s="24"/>
      <c r="D18" s="24"/>
      <c r="E18" s="24"/>
      <c r="F18" s="44">
        <f t="shared" si="11"/>
        <v>0</v>
      </c>
      <c r="G18" s="58" t="str">
        <f t="shared" si="4"/>
        <v/>
      </c>
      <c r="H18" s="199"/>
      <c r="I18" s="199"/>
      <c r="J18" s="199"/>
      <c r="K18" s="44">
        <f t="shared" si="12"/>
        <v>0</v>
      </c>
      <c r="L18" s="206" t="str">
        <f t="shared" si="5"/>
        <v/>
      </c>
      <c r="M18" s="78"/>
      <c r="N18" s="78"/>
      <c r="O18" s="107">
        <f t="shared" si="13"/>
        <v>0</v>
      </c>
      <c r="P18" s="78"/>
      <c r="Q18" s="107">
        <f t="shared" si="14"/>
        <v>0</v>
      </c>
      <c r="R18" s="78"/>
      <c r="S18" s="107">
        <f t="shared" si="15"/>
        <v>0</v>
      </c>
      <c r="T18" s="78"/>
      <c r="U18" s="107">
        <f t="shared" si="16"/>
        <v>0</v>
      </c>
      <c r="V18" s="78"/>
      <c r="W18" s="107">
        <f t="shared" si="17"/>
        <v>0</v>
      </c>
      <c r="X18" s="152"/>
      <c r="Y18" s="414"/>
      <c r="Z18" s="415"/>
      <c r="AA18" s="415"/>
      <c r="AB18" s="415"/>
      <c r="AC18" s="415"/>
      <c r="AD18" s="416"/>
    </row>
    <row r="19" spans="1:48" ht="12.95" customHeight="1" x14ac:dyDescent="0.2">
      <c r="A19" s="2" t="s">
        <v>4</v>
      </c>
      <c r="B19" s="2">
        <f t="shared" si="3"/>
        <v>7</v>
      </c>
      <c r="C19" s="24"/>
      <c r="D19" s="24"/>
      <c r="E19" s="24"/>
      <c r="F19" s="44">
        <f t="shared" si="11"/>
        <v>0</v>
      </c>
      <c r="G19" s="58" t="str">
        <f t="shared" si="4"/>
        <v/>
      </c>
      <c r="H19" s="199"/>
      <c r="I19" s="199"/>
      <c r="J19" s="199"/>
      <c r="K19" s="44">
        <f t="shared" si="12"/>
        <v>0</v>
      </c>
      <c r="L19" s="206" t="str">
        <f t="shared" si="5"/>
        <v/>
      </c>
      <c r="M19" s="78"/>
      <c r="N19" s="78"/>
      <c r="O19" s="107">
        <f t="shared" si="13"/>
        <v>0</v>
      </c>
      <c r="P19" s="78"/>
      <c r="Q19" s="107">
        <f t="shared" si="14"/>
        <v>0</v>
      </c>
      <c r="R19" s="78"/>
      <c r="S19" s="107">
        <f t="shared" si="15"/>
        <v>0</v>
      </c>
      <c r="T19" s="78"/>
      <c r="U19" s="107">
        <f t="shared" si="16"/>
        <v>0</v>
      </c>
      <c r="V19" s="78"/>
      <c r="W19" s="107">
        <f t="shared" si="17"/>
        <v>0</v>
      </c>
      <c r="X19" s="152"/>
      <c r="Y19" s="414"/>
      <c r="Z19" s="415"/>
      <c r="AA19" s="415"/>
      <c r="AB19" s="415"/>
      <c r="AC19" s="415"/>
      <c r="AD19" s="416"/>
    </row>
    <row r="20" spans="1:48" ht="12.95" customHeight="1" x14ac:dyDescent="0.2">
      <c r="A20" s="44" t="s">
        <v>5</v>
      </c>
      <c r="B20" s="44">
        <f t="shared" si="3"/>
        <v>8</v>
      </c>
      <c r="C20" s="24"/>
      <c r="D20" s="24"/>
      <c r="E20" s="24"/>
      <c r="F20" s="44">
        <f t="shared" si="11"/>
        <v>0</v>
      </c>
      <c r="G20" s="58" t="str">
        <f t="shared" si="4"/>
        <v/>
      </c>
      <c r="H20" s="199"/>
      <c r="I20" s="199"/>
      <c r="J20" s="199"/>
      <c r="K20" s="44">
        <f t="shared" si="12"/>
        <v>0</v>
      </c>
      <c r="L20" s="206" t="str">
        <f t="shared" si="5"/>
        <v/>
      </c>
      <c r="M20" s="78"/>
      <c r="N20" s="78"/>
      <c r="O20" s="107">
        <f t="shared" si="13"/>
        <v>0</v>
      </c>
      <c r="P20" s="78"/>
      <c r="Q20" s="107">
        <f t="shared" si="14"/>
        <v>0</v>
      </c>
      <c r="R20" s="78"/>
      <c r="S20" s="107">
        <f t="shared" si="15"/>
        <v>0</v>
      </c>
      <c r="T20" s="78"/>
      <c r="U20" s="107">
        <f t="shared" si="16"/>
        <v>0</v>
      </c>
      <c r="V20" s="78"/>
      <c r="W20" s="107">
        <f t="shared" si="17"/>
        <v>0</v>
      </c>
      <c r="X20" s="152"/>
      <c r="Y20" s="414"/>
      <c r="Z20" s="415"/>
      <c r="AA20" s="415"/>
      <c r="AB20" s="415"/>
      <c r="AC20" s="415"/>
      <c r="AD20" s="416"/>
    </row>
    <row r="21" spans="1:48" s="6" customFormat="1" ht="12.95" customHeight="1" x14ac:dyDescent="0.2">
      <c r="A21" s="397" t="s">
        <v>100</v>
      </c>
      <c r="B21" s="398"/>
      <c r="C21" s="11">
        <f>SUM(C14:C20)</f>
        <v>0</v>
      </c>
      <c r="D21" s="11">
        <f>SUM(D14:D20)+ROUNDDOWN(F21/60,0)</f>
        <v>0</v>
      </c>
      <c r="E21" s="11">
        <f>F21-60*ROUNDDOWN(F21/60,0)</f>
        <v>0</v>
      </c>
      <c r="F21" s="90">
        <f>SUM(F14:F20)</f>
        <v>0</v>
      </c>
      <c r="G21" s="34">
        <f>IF((D21*60+E21)=0,0,ROUND((C21*60)/(D21*60+E21),1))</f>
        <v>0</v>
      </c>
      <c r="H21" s="11">
        <f>SUM(H14:H20)</f>
        <v>0</v>
      </c>
      <c r="I21" s="11">
        <f>SUM(I14:I20)+ROUNDDOWN(K21/60,0)</f>
        <v>0</v>
      </c>
      <c r="J21" s="11">
        <f>K21-60*ROUNDDOWN(K21/60,0)</f>
        <v>0</v>
      </c>
      <c r="K21" s="90">
        <f>SUM(K14:K20)</f>
        <v>0</v>
      </c>
      <c r="L21" s="34">
        <f>IF((I21*60+J21)=0,0,ROUND((H21*60)/(I21*60+J21),1))</f>
        <v>0</v>
      </c>
      <c r="M21" s="18">
        <f>SUM(M14:M20)</f>
        <v>0</v>
      </c>
      <c r="N21" s="18">
        <f>IF(SUM(N14:N20)=0,0,ROUND(AVERAGE(N14:N20),0))</f>
        <v>0</v>
      </c>
      <c r="O21" s="108">
        <f>IF(O20=0,0,1)</f>
        <v>0</v>
      </c>
      <c r="P21" s="18">
        <f>IF(SUM(P14:P20)=0,0,ROUND(AVERAGE(P14:P20),0))</f>
        <v>0</v>
      </c>
      <c r="Q21" s="108">
        <f>IF(Q20=0,0,1)</f>
        <v>0</v>
      </c>
      <c r="R21" s="18">
        <f>IF(SUM(R14:R20)=0,0,ROUND(AVERAGE(R14:R20),0))</f>
        <v>0</v>
      </c>
      <c r="S21" s="108">
        <f>IF(S20=0,0,1)</f>
        <v>0</v>
      </c>
      <c r="T21" s="18">
        <f>IF(SUM(T14:T20)=0,0,ROUND(AVERAGE(T14:T20),0))</f>
        <v>0</v>
      </c>
      <c r="U21" s="108">
        <f>IF(U20=0,0,1)</f>
        <v>0</v>
      </c>
      <c r="V21" s="18">
        <f>IF(SUM(V14:V20)=0,0,ROUND(AVERAGE(V14:V20),0))</f>
        <v>0</v>
      </c>
      <c r="W21" s="108">
        <f>IF(W20=0,0,1)</f>
        <v>0</v>
      </c>
      <c r="X21" s="153"/>
      <c r="Y21" s="404"/>
      <c r="Z21" s="405"/>
      <c r="AA21" s="405"/>
      <c r="AB21" s="405"/>
      <c r="AC21" s="405"/>
      <c r="AD21" s="406"/>
    </row>
    <row r="22" spans="1:48" ht="12.95" customHeight="1" x14ac:dyDescent="0.2">
      <c r="A22" s="2" t="s">
        <v>6</v>
      </c>
      <c r="B22" s="2">
        <f>B20+1</f>
        <v>9</v>
      </c>
      <c r="C22" s="24"/>
      <c r="D22" s="24"/>
      <c r="E22" s="24"/>
      <c r="F22" s="44">
        <f t="shared" ref="F22:F47" si="18">E22</f>
        <v>0</v>
      </c>
      <c r="G22" s="58" t="str">
        <f t="shared" si="4"/>
        <v/>
      </c>
      <c r="H22" s="199"/>
      <c r="I22" s="199"/>
      <c r="J22" s="199"/>
      <c r="K22" s="44">
        <f>J22</f>
        <v>0</v>
      </c>
      <c r="L22" s="206" t="str">
        <f t="shared" si="5"/>
        <v/>
      </c>
      <c r="M22" s="78"/>
      <c r="N22" s="78"/>
      <c r="O22" s="107">
        <f>IF(N22="",0,1)</f>
        <v>0</v>
      </c>
      <c r="P22" s="78"/>
      <c r="Q22" s="107">
        <f>IF(P22="",0,1)</f>
        <v>0</v>
      </c>
      <c r="R22" s="78"/>
      <c r="S22" s="107">
        <f>IF(R22="",0,1)</f>
        <v>0</v>
      </c>
      <c r="T22" s="78"/>
      <c r="U22" s="107">
        <f>IF(T22="",0,1)</f>
        <v>0</v>
      </c>
      <c r="V22" s="78"/>
      <c r="W22" s="107">
        <f>IF(V22="",0,1)</f>
        <v>0</v>
      </c>
      <c r="X22" s="152"/>
      <c r="Y22" s="414"/>
      <c r="Z22" s="415"/>
      <c r="AA22" s="415"/>
      <c r="AB22" s="415"/>
      <c r="AC22" s="415"/>
      <c r="AD22" s="416"/>
    </row>
    <row r="23" spans="1:48" ht="12.95" customHeight="1" x14ac:dyDescent="0.2">
      <c r="A23" s="2" t="s">
        <v>7</v>
      </c>
      <c r="B23" s="2">
        <f t="shared" si="3"/>
        <v>10</v>
      </c>
      <c r="C23" s="24"/>
      <c r="D23" s="24"/>
      <c r="E23" s="24"/>
      <c r="F23" s="44">
        <f t="shared" si="18"/>
        <v>0</v>
      </c>
      <c r="G23" s="58" t="str">
        <f t="shared" si="4"/>
        <v/>
      </c>
      <c r="H23" s="199"/>
      <c r="I23" s="199"/>
      <c r="J23" s="199"/>
      <c r="K23" s="44">
        <f t="shared" ref="K23:K28" si="19">J23</f>
        <v>0</v>
      </c>
      <c r="L23" s="206" t="str">
        <f t="shared" si="5"/>
        <v/>
      </c>
      <c r="M23" s="78"/>
      <c r="N23" s="78"/>
      <c r="O23" s="107">
        <f t="shared" ref="O23:O28" si="20">IF(N23="",O22,O22+1)</f>
        <v>0</v>
      </c>
      <c r="P23" s="78"/>
      <c r="Q23" s="107">
        <f t="shared" ref="Q23:Q28" si="21">IF(P23="",Q22,Q22+1)</f>
        <v>0</v>
      </c>
      <c r="R23" s="78"/>
      <c r="S23" s="107">
        <f t="shared" ref="S23:S28" si="22">IF(R23="",S22,S22+1)</f>
        <v>0</v>
      </c>
      <c r="T23" s="78"/>
      <c r="U23" s="107">
        <f t="shared" ref="U23:U28" si="23">IF(T23="",U22,U22+1)</f>
        <v>0</v>
      </c>
      <c r="V23" s="78"/>
      <c r="W23" s="107">
        <f t="shared" ref="W23:W28" si="24">IF(V23="",W22,W22+1)</f>
        <v>0</v>
      </c>
      <c r="X23" s="152"/>
      <c r="Y23" s="414"/>
      <c r="Z23" s="415"/>
      <c r="AA23" s="415"/>
      <c r="AB23" s="415"/>
      <c r="AC23" s="415"/>
      <c r="AD23" s="416"/>
    </row>
    <row r="24" spans="1:48" ht="12.95" customHeight="1" x14ac:dyDescent="0.2">
      <c r="A24" s="2" t="s">
        <v>8</v>
      </c>
      <c r="B24" s="2">
        <f t="shared" si="3"/>
        <v>11</v>
      </c>
      <c r="C24" s="24"/>
      <c r="D24" s="24"/>
      <c r="E24" s="24"/>
      <c r="F24" s="44">
        <f t="shared" si="18"/>
        <v>0</v>
      </c>
      <c r="G24" s="58" t="str">
        <f t="shared" si="4"/>
        <v/>
      </c>
      <c r="H24" s="199"/>
      <c r="I24" s="199"/>
      <c r="J24" s="199"/>
      <c r="K24" s="44">
        <f t="shared" si="19"/>
        <v>0</v>
      </c>
      <c r="L24" s="206" t="str">
        <f t="shared" si="5"/>
        <v/>
      </c>
      <c r="M24" s="78"/>
      <c r="N24" s="78"/>
      <c r="O24" s="107">
        <f t="shared" si="20"/>
        <v>0</v>
      </c>
      <c r="P24" s="78"/>
      <c r="Q24" s="107">
        <f t="shared" si="21"/>
        <v>0</v>
      </c>
      <c r="R24" s="78"/>
      <c r="S24" s="107">
        <f t="shared" si="22"/>
        <v>0</v>
      </c>
      <c r="T24" s="78"/>
      <c r="U24" s="107">
        <f t="shared" si="23"/>
        <v>0</v>
      </c>
      <c r="V24" s="78"/>
      <c r="W24" s="107">
        <f t="shared" si="24"/>
        <v>0</v>
      </c>
      <c r="X24" s="152"/>
      <c r="Y24" s="414"/>
      <c r="Z24" s="415"/>
      <c r="AA24" s="415"/>
      <c r="AB24" s="415"/>
      <c r="AC24" s="415"/>
      <c r="AD24" s="416"/>
    </row>
    <row r="25" spans="1:48" ht="12.95" customHeight="1" x14ac:dyDescent="0.2">
      <c r="A25" s="2" t="s">
        <v>2</v>
      </c>
      <c r="B25" s="2">
        <f t="shared" si="3"/>
        <v>12</v>
      </c>
      <c r="C25" s="24"/>
      <c r="D25" s="24"/>
      <c r="E25" s="24"/>
      <c r="F25" s="44">
        <f t="shared" si="18"/>
        <v>0</v>
      </c>
      <c r="G25" s="58" t="str">
        <f t="shared" si="4"/>
        <v/>
      </c>
      <c r="H25" s="199"/>
      <c r="I25" s="199"/>
      <c r="J25" s="199"/>
      <c r="K25" s="44">
        <f t="shared" si="19"/>
        <v>0</v>
      </c>
      <c r="L25" s="206" t="str">
        <f t="shared" si="5"/>
        <v/>
      </c>
      <c r="M25" s="78"/>
      <c r="N25" s="78"/>
      <c r="O25" s="107">
        <f t="shared" si="20"/>
        <v>0</v>
      </c>
      <c r="P25" s="78"/>
      <c r="Q25" s="107">
        <f t="shared" si="21"/>
        <v>0</v>
      </c>
      <c r="R25" s="78"/>
      <c r="S25" s="107">
        <f t="shared" si="22"/>
        <v>0</v>
      </c>
      <c r="T25" s="78"/>
      <c r="U25" s="107">
        <f t="shared" si="23"/>
        <v>0</v>
      </c>
      <c r="V25" s="78"/>
      <c r="W25" s="107">
        <f t="shared" si="24"/>
        <v>0</v>
      </c>
      <c r="X25" s="152"/>
      <c r="Y25" s="414"/>
      <c r="Z25" s="415"/>
      <c r="AA25" s="415"/>
      <c r="AB25" s="415"/>
      <c r="AC25" s="415"/>
      <c r="AD25" s="416"/>
    </row>
    <row r="26" spans="1:48" ht="12.95" customHeight="1" x14ac:dyDescent="0.2">
      <c r="A26" s="2" t="s">
        <v>3</v>
      </c>
      <c r="B26" s="2">
        <f t="shared" si="3"/>
        <v>13</v>
      </c>
      <c r="C26" s="24"/>
      <c r="D26" s="24"/>
      <c r="E26" s="24"/>
      <c r="F26" s="44">
        <f t="shared" si="18"/>
        <v>0</v>
      </c>
      <c r="G26" s="58" t="str">
        <f t="shared" si="4"/>
        <v/>
      </c>
      <c r="H26" s="199"/>
      <c r="I26" s="199"/>
      <c r="J26" s="199"/>
      <c r="K26" s="44">
        <f t="shared" si="19"/>
        <v>0</v>
      </c>
      <c r="L26" s="206" t="str">
        <f t="shared" si="5"/>
        <v/>
      </c>
      <c r="M26" s="78"/>
      <c r="N26" s="78"/>
      <c r="O26" s="107">
        <f t="shared" si="20"/>
        <v>0</v>
      </c>
      <c r="P26" s="78"/>
      <c r="Q26" s="107">
        <f t="shared" si="21"/>
        <v>0</v>
      </c>
      <c r="R26" s="78"/>
      <c r="S26" s="107">
        <f t="shared" si="22"/>
        <v>0</v>
      </c>
      <c r="T26" s="78"/>
      <c r="U26" s="107">
        <f t="shared" si="23"/>
        <v>0</v>
      </c>
      <c r="V26" s="78"/>
      <c r="W26" s="107">
        <f t="shared" si="24"/>
        <v>0</v>
      </c>
      <c r="X26" s="152"/>
      <c r="Y26" s="414"/>
      <c r="Z26" s="415"/>
      <c r="AA26" s="415"/>
      <c r="AB26" s="415"/>
      <c r="AC26" s="415"/>
      <c r="AD26" s="416"/>
    </row>
    <row r="27" spans="1:48" ht="12.95" customHeight="1" x14ac:dyDescent="0.2">
      <c r="A27" s="2" t="s">
        <v>4</v>
      </c>
      <c r="B27" s="2">
        <f t="shared" si="3"/>
        <v>14</v>
      </c>
      <c r="C27" s="24"/>
      <c r="D27" s="24"/>
      <c r="E27" s="24"/>
      <c r="F27" s="44">
        <f t="shared" si="18"/>
        <v>0</v>
      </c>
      <c r="G27" s="58" t="str">
        <f t="shared" si="4"/>
        <v/>
      </c>
      <c r="H27" s="199"/>
      <c r="I27" s="199"/>
      <c r="J27" s="199"/>
      <c r="K27" s="44">
        <f t="shared" si="19"/>
        <v>0</v>
      </c>
      <c r="L27" s="206" t="str">
        <f t="shared" si="5"/>
        <v/>
      </c>
      <c r="M27" s="78"/>
      <c r="N27" s="78"/>
      <c r="O27" s="107">
        <f t="shared" si="20"/>
        <v>0</v>
      </c>
      <c r="P27" s="78"/>
      <c r="Q27" s="107">
        <f t="shared" si="21"/>
        <v>0</v>
      </c>
      <c r="R27" s="78"/>
      <c r="S27" s="107">
        <f t="shared" si="22"/>
        <v>0</v>
      </c>
      <c r="T27" s="78"/>
      <c r="U27" s="107">
        <f t="shared" si="23"/>
        <v>0</v>
      </c>
      <c r="V27" s="78"/>
      <c r="W27" s="107">
        <f t="shared" si="24"/>
        <v>0</v>
      </c>
      <c r="X27" s="152"/>
      <c r="Y27" s="414"/>
      <c r="Z27" s="415"/>
      <c r="AA27" s="415"/>
      <c r="AB27" s="415"/>
      <c r="AC27" s="415"/>
      <c r="AD27" s="416"/>
    </row>
    <row r="28" spans="1:48" ht="12.95" customHeight="1" x14ac:dyDescent="0.2">
      <c r="A28" s="75" t="s">
        <v>97</v>
      </c>
      <c r="B28" s="44">
        <f t="shared" si="3"/>
        <v>15</v>
      </c>
      <c r="C28" s="24"/>
      <c r="D28" s="24"/>
      <c r="E28" s="24"/>
      <c r="F28" s="44">
        <f t="shared" si="18"/>
        <v>0</v>
      </c>
      <c r="G28" s="58" t="str">
        <f t="shared" si="4"/>
        <v/>
      </c>
      <c r="H28" s="199"/>
      <c r="I28" s="199"/>
      <c r="J28" s="199"/>
      <c r="K28" s="44">
        <f t="shared" si="19"/>
        <v>0</v>
      </c>
      <c r="L28" s="206" t="str">
        <f t="shared" si="5"/>
        <v/>
      </c>
      <c r="M28" s="78"/>
      <c r="N28" s="78"/>
      <c r="O28" s="107">
        <f t="shared" si="20"/>
        <v>0</v>
      </c>
      <c r="P28" s="78"/>
      <c r="Q28" s="107">
        <f t="shared" si="21"/>
        <v>0</v>
      </c>
      <c r="R28" s="78"/>
      <c r="S28" s="107">
        <f t="shared" si="22"/>
        <v>0</v>
      </c>
      <c r="T28" s="78"/>
      <c r="U28" s="107">
        <f t="shared" si="23"/>
        <v>0</v>
      </c>
      <c r="V28" s="78"/>
      <c r="W28" s="107">
        <f t="shared" si="24"/>
        <v>0</v>
      </c>
      <c r="X28" s="152"/>
      <c r="Y28" s="414"/>
      <c r="Z28" s="415"/>
      <c r="AA28" s="415"/>
      <c r="AB28" s="415"/>
      <c r="AC28" s="415"/>
      <c r="AD28" s="416"/>
    </row>
    <row r="29" spans="1:48" s="6" customFormat="1" ht="12.95" customHeight="1" x14ac:dyDescent="0.2">
      <c r="A29" s="397" t="s">
        <v>54</v>
      </c>
      <c r="B29" s="398"/>
      <c r="C29" s="11">
        <f>SUM(C22:C28)</f>
        <v>0</v>
      </c>
      <c r="D29" s="11">
        <f>SUM(D22:D28)+ROUNDDOWN(F29/60,0)</f>
        <v>0</v>
      </c>
      <c r="E29" s="11">
        <f>F29-60*ROUNDDOWN(F29/60,0)</f>
        <v>0</v>
      </c>
      <c r="F29" s="90">
        <f>SUM(F22:F28)</f>
        <v>0</v>
      </c>
      <c r="G29" s="34">
        <f>IF((D29*60+E29)=0,0,ROUND((C29*60)/(D29*60+E29),1))</f>
        <v>0</v>
      </c>
      <c r="H29" s="11">
        <f>SUM(H22:H28)</f>
        <v>0</v>
      </c>
      <c r="I29" s="11">
        <f>SUM(I22:I28)+ROUNDDOWN(K29/60,0)</f>
        <v>0</v>
      </c>
      <c r="J29" s="11">
        <f>K29-60*ROUNDDOWN(K29/60,0)</f>
        <v>0</v>
      </c>
      <c r="K29" s="90">
        <f>SUM(K22:K28)</f>
        <v>0</v>
      </c>
      <c r="L29" s="34">
        <f>IF((I29*60+J29)=0,0,ROUND((H29*60)/(I29*60+J29),1))</f>
        <v>0</v>
      </c>
      <c r="M29" s="18">
        <f>SUM(M22:M28)</f>
        <v>0</v>
      </c>
      <c r="N29" s="18">
        <f>IF(SUM(N22:N28)=0,0,ROUND(AVERAGE(N22:N28),0))</f>
        <v>0</v>
      </c>
      <c r="O29" s="108">
        <f>IF(O28=0,0,1)</f>
        <v>0</v>
      </c>
      <c r="P29" s="18">
        <f>IF(SUM(P22:P28)=0,0,ROUND(AVERAGE(P22:P28),0))</f>
        <v>0</v>
      </c>
      <c r="Q29" s="108">
        <f>IF(Q28=0,0,1)</f>
        <v>0</v>
      </c>
      <c r="R29" s="18">
        <f>IF(SUM(R22:R28)=0,0,ROUND(AVERAGE(R22:R28),0))</f>
        <v>0</v>
      </c>
      <c r="S29" s="108">
        <f>IF(S28=0,0,1)</f>
        <v>0</v>
      </c>
      <c r="T29" s="18">
        <f>IF(SUM(T22:T28)=0,0,ROUND(AVERAGE(T22:T28),0))</f>
        <v>0</v>
      </c>
      <c r="U29" s="108">
        <f>IF(U28=0,0,1)</f>
        <v>0</v>
      </c>
      <c r="V29" s="18">
        <f>IF(SUM(V22:V28)=0,0,ROUND(AVERAGE(V22:V28),0))</f>
        <v>0</v>
      </c>
      <c r="W29" s="108">
        <f>IF(W28=0,0,1)</f>
        <v>0</v>
      </c>
      <c r="X29" s="153"/>
      <c r="Y29" s="404"/>
      <c r="Z29" s="405"/>
      <c r="AA29" s="405"/>
      <c r="AB29" s="405"/>
      <c r="AC29" s="405"/>
      <c r="AD29" s="406"/>
      <c r="AE29"/>
      <c r="AF29"/>
      <c r="AG29"/>
      <c r="AH29"/>
      <c r="AI29"/>
      <c r="AJ29"/>
      <c r="AK29"/>
      <c r="AL29"/>
      <c r="AM29"/>
      <c r="AN29"/>
      <c r="AO29"/>
      <c r="AP29"/>
      <c r="AQ29"/>
      <c r="AR29"/>
      <c r="AS29"/>
      <c r="AT29"/>
      <c r="AU29"/>
      <c r="AV29"/>
    </row>
    <row r="30" spans="1:48" s="57" customFormat="1" ht="12.95" customHeight="1" x14ac:dyDescent="0.2">
      <c r="A30" s="61" t="s">
        <v>98</v>
      </c>
      <c r="B30" s="2">
        <f>B28+1</f>
        <v>16</v>
      </c>
      <c r="C30" s="24"/>
      <c r="D30" s="24"/>
      <c r="E30" s="24"/>
      <c r="F30" s="44">
        <f t="shared" si="18"/>
        <v>0</v>
      </c>
      <c r="G30" s="58" t="str">
        <f t="shared" si="4"/>
        <v/>
      </c>
      <c r="H30" s="199"/>
      <c r="I30" s="199"/>
      <c r="J30" s="199"/>
      <c r="K30" s="44">
        <f>J30</f>
        <v>0</v>
      </c>
      <c r="L30" s="206" t="str">
        <f t="shared" si="5"/>
        <v/>
      </c>
      <c r="M30" s="78"/>
      <c r="N30" s="78"/>
      <c r="O30" s="107">
        <f>IF(N30="",0,1)</f>
        <v>0</v>
      </c>
      <c r="P30" s="78"/>
      <c r="Q30" s="107">
        <f>IF(P30="",0,1)</f>
        <v>0</v>
      </c>
      <c r="R30" s="78"/>
      <c r="S30" s="107">
        <f>IF(R30="",0,1)</f>
        <v>0</v>
      </c>
      <c r="T30" s="78"/>
      <c r="U30" s="107">
        <f>IF(T30="",0,1)</f>
        <v>0</v>
      </c>
      <c r="V30" s="78"/>
      <c r="W30" s="107">
        <f>IF(V30="",0,1)</f>
        <v>0</v>
      </c>
      <c r="X30" s="152"/>
      <c r="Y30" s="414"/>
      <c r="Z30" s="415"/>
      <c r="AA30" s="415"/>
      <c r="AB30" s="415"/>
      <c r="AC30" s="415"/>
      <c r="AD30" s="416"/>
      <c r="AE30"/>
      <c r="AF30"/>
      <c r="AG30"/>
      <c r="AH30"/>
      <c r="AI30"/>
      <c r="AJ30"/>
      <c r="AK30"/>
      <c r="AL30"/>
      <c r="AM30"/>
      <c r="AN30"/>
      <c r="AO30"/>
      <c r="AP30"/>
      <c r="AQ30"/>
      <c r="AR30"/>
      <c r="AS30"/>
      <c r="AT30"/>
      <c r="AU30"/>
      <c r="AV30"/>
    </row>
    <row r="31" spans="1:48" s="57" customFormat="1" ht="12.95" customHeight="1" x14ac:dyDescent="0.2">
      <c r="A31" s="61" t="s">
        <v>101</v>
      </c>
      <c r="B31" s="2">
        <f t="shared" ref="B31:B36" si="25">B30+1</f>
        <v>17</v>
      </c>
      <c r="C31" s="24"/>
      <c r="D31" s="24"/>
      <c r="E31" s="24"/>
      <c r="F31" s="44">
        <f t="shared" si="18"/>
        <v>0</v>
      </c>
      <c r="G31" s="58" t="str">
        <f t="shared" si="4"/>
        <v/>
      </c>
      <c r="H31" s="199"/>
      <c r="I31" s="199"/>
      <c r="J31" s="199"/>
      <c r="K31" s="44">
        <f t="shared" ref="K31:K36" si="26">J31</f>
        <v>0</v>
      </c>
      <c r="L31" s="206" t="str">
        <f t="shared" si="5"/>
        <v/>
      </c>
      <c r="M31" s="78"/>
      <c r="N31" s="78"/>
      <c r="O31" s="107">
        <f t="shared" ref="O31:O36" si="27">IF(N31="",O30,O30+1)</f>
        <v>0</v>
      </c>
      <c r="P31" s="78"/>
      <c r="Q31" s="107">
        <f t="shared" ref="Q31:Q36" si="28">IF(P31="",Q30,Q30+1)</f>
        <v>0</v>
      </c>
      <c r="R31" s="78"/>
      <c r="S31" s="107">
        <f t="shared" ref="S31:S36" si="29">IF(R31="",S30,S30+1)</f>
        <v>0</v>
      </c>
      <c r="T31" s="78"/>
      <c r="U31" s="107">
        <f t="shared" ref="U31:U36" si="30">IF(T31="",U30,U30+1)</f>
        <v>0</v>
      </c>
      <c r="V31" s="78"/>
      <c r="W31" s="107">
        <f t="shared" ref="W31:W36" si="31">IF(V31="",W30,W30+1)</f>
        <v>0</v>
      </c>
      <c r="X31" s="152"/>
      <c r="Y31" s="414"/>
      <c r="Z31" s="415"/>
      <c r="AA31" s="415"/>
      <c r="AB31" s="415"/>
      <c r="AC31" s="415"/>
      <c r="AD31" s="416"/>
      <c r="AE31"/>
      <c r="AF31"/>
      <c r="AG31"/>
      <c r="AH31"/>
      <c r="AI31"/>
      <c r="AJ31"/>
      <c r="AK31"/>
      <c r="AL31"/>
      <c r="AM31"/>
      <c r="AN31"/>
      <c r="AO31"/>
      <c r="AP31"/>
      <c r="AQ31"/>
      <c r="AR31"/>
      <c r="AS31"/>
      <c r="AT31"/>
      <c r="AU31"/>
      <c r="AV31"/>
    </row>
    <row r="32" spans="1:48" s="57" customFormat="1" ht="12.95" customHeight="1" x14ac:dyDescent="0.2">
      <c r="A32" s="61" t="s">
        <v>102</v>
      </c>
      <c r="B32" s="2">
        <f t="shared" si="25"/>
        <v>18</v>
      </c>
      <c r="C32" s="24"/>
      <c r="D32" s="24"/>
      <c r="E32" s="24"/>
      <c r="F32" s="44">
        <f t="shared" si="18"/>
        <v>0</v>
      </c>
      <c r="G32" s="58" t="str">
        <f t="shared" si="4"/>
        <v/>
      </c>
      <c r="H32" s="199"/>
      <c r="I32" s="199"/>
      <c r="J32" s="199"/>
      <c r="K32" s="44">
        <f t="shared" si="26"/>
        <v>0</v>
      </c>
      <c r="L32" s="206" t="str">
        <f t="shared" si="5"/>
        <v/>
      </c>
      <c r="M32" s="78"/>
      <c r="N32" s="78"/>
      <c r="O32" s="107">
        <f t="shared" si="27"/>
        <v>0</v>
      </c>
      <c r="P32" s="78"/>
      <c r="Q32" s="107">
        <f t="shared" si="28"/>
        <v>0</v>
      </c>
      <c r="R32" s="78"/>
      <c r="S32" s="107">
        <f t="shared" si="29"/>
        <v>0</v>
      </c>
      <c r="T32" s="78"/>
      <c r="U32" s="107">
        <f t="shared" si="30"/>
        <v>0</v>
      </c>
      <c r="V32" s="78"/>
      <c r="W32" s="107">
        <f t="shared" si="31"/>
        <v>0</v>
      </c>
      <c r="X32" s="152"/>
      <c r="Y32" s="414"/>
      <c r="Z32" s="415"/>
      <c r="AA32" s="415"/>
      <c r="AB32" s="415"/>
      <c r="AC32" s="415"/>
      <c r="AD32" s="416"/>
      <c r="AE32"/>
      <c r="AF32"/>
      <c r="AG32"/>
      <c r="AH32"/>
      <c r="AI32"/>
      <c r="AJ32"/>
      <c r="AK32"/>
      <c r="AL32"/>
      <c r="AM32"/>
      <c r="AN32"/>
      <c r="AO32"/>
      <c r="AP32"/>
      <c r="AQ32"/>
      <c r="AR32"/>
      <c r="AS32"/>
      <c r="AT32"/>
      <c r="AU32"/>
      <c r="AV32"/>
    </row>
    <row r="33" spans="1:48" s="57" customFormat="1" ht="12.95" customHeight="1" x14ac:dyDescent="0.2">
      <c r="A33" s="61" t="s">
        <v>99</v>
      </c>
      <c r="B33" s="2">
        <f t="shared" si="25"/>
        <v>19</v>
      </c>
      <c r="C33" s="24"/>
      <c r="D33" s="24"/>
      <c r="E33" s="24"/>
      <c r="F33" s="44">
        <f t="shared" si="18"/>
        <v>0</v>
      </c>
      <c r="G33" s="58" t="str">
        <f t="shared" si="4"/>
        <v/>
      </c>
      <c r="H33" s="199"/>
      <c r="I33" s="199"/>
      <c r="J33" s="199"/>
      <c r="K33" s="44">
        <f t="shared" si="26"/>
        <v>0</v>
      </c>
      <c r="L33" s="206" t="str">
        <f t="shared" si="5"/>
        <v/>
      </c>
      <c r="M33" s="78"/>
      <c r="N33" s="78"/>
      <c r="O33" s="107">
        <f t="shared" si="27"/>
        <v>0</v>
      </c>
      <c r="P33" s="78"/>
      <c r="Q33" s="107">
        <f t="shared" si="28"/>
        <v>0</v>
      </c>
      <c r="R33" s="78"/>
      <c r="S33" s="107">
        <f t="shared" si="29"/>
        <v>0</v>
      </c>
      <c r="T33" s="78"/>
      <c r="U33" s="107">
        <f t="shared" si="30"/>
        <v>0</v>
      </c>
      <c r="V33" s="78"/>
      <c r="W33" s="107">
        <f t="shared" si="31"/>
        <v>0</v>
      </c>
      <c r="X33" s="152"/>
      <c r="Y33" s="414"/>
      <c r="Z33" s="415"/>
      <c r="AA33" s="415"/>
      <c r="AB33" s="415"/>
      <c r="AC33" s="415"/>
      <c r="AD33" s="416"/>
      <c r="AE33"/>
      <c r="AF33"/>
      <c r="AG33"/>
      <c r="AH33"/>
      <c r="AI33"/>
      <c r="AJ33"/>
      <c r="AK33"/>
      <c r="AL33"/>
      <c r="AM33"/>
      <c r="AN33"/>
      <c r="AO33"/>
      <c r="AP33"/>
      <c r="AQ33"/>
      <c r="AR33"/>
      <c r="AS33"/>
      <c r="AT33"/>
      <c r="AU33"/>
      <c r="AV33"/>
    </row>
    <row r="34" spans="1:48" s="57" customFormat="1" ht="12.95" customHeight="1" x14ac:dyDescent="0.2">
      <c r="A34" s="61" t="s">
        <v>95</v>
      </c>
      <c r="B34" s="2">
        <f t="shared" si="25"/>
        <v>20</v>
      </c>
      <c r="C34" s="24"/>
      <c r="D34" s="24"/>
      <c r="E34" s="24"/>
      <c r="F34" s="44">
        <f t="shared" si="18"/>
        <v>0</v>
      </c>
      <c r="G34" s="58" t="str">
        <f t="shared" si="4"/>
        <v/>
      </c>
      <c r="H34" s="199"/>
      <c r="I34" s="199"/>
      <c r="J34" s="199"/>
      <c r="K34" s="44">
        <f t="shared" si="26"/>
        <v>0</v>
      </c>
      <c r="L34" s="206" t="str">
        <f t="shared" si="5"/>
        <v/>
      </c>
      <c r="M34" s="78"/>
      <c r="N34" s="78"/>
      <c r="O34" s="107">
        <f t="shared" si="27"/>
        <v>0</v>
      </c>
      <c r="P34" s="78"/>
      <c r="Q34" s="107">
        <f t="shared" si="28"/>
        <v>0</v>
      </c>
      <c r="R34" s="78"/>
      <c r="S34" s="107">
        <f t="shared" si="29"/>
        <v>0</v>
      </c>
      <c r="T34" s="78"/>
      <c r="U34" s="107">
        <f t="shared" si="30"/>
        <v>0</v>
      </c>
      <c r="V34" s="78"/>
      <c r="W34" s="107">
        <f t="shared" si="31"/>
        <v>0</v>
      </c>
      <c r="X34" s="152"/>
      <c r="Y34" s="414"/>
      <c r="Z34" s="415"/>
      <c r="AA34" s="415"/>
      <c r="AB34" s="415"/>
      <c r="AC34" s="415"/>
      <c r="AD34" s="416"/>
      <c r="AE34"/>
      <c r="AF34"/>
      <c r="AG34"/>
      <c r="AH34"/>
      <c r="AI34"/>
      <c r="AJ34"/>
      <c r="AK34"/>
      <c r="AL34"/>
      <c r="AM34"/>
      <c r="AN34"/>
      <c r="AO34"/>
      <c r="AP34"/>
      <c r="AQ34"/>
      <c r="AR34"/>
      <c r="AS34"/>
      <c r="AT34"/>
      <c r="AU34"/>
      <c r="AV34"/>
    </row>
    <row r="35" spans="1:48" s="57" customFormat="1" ht="12.95" customHeight="1" x14ac:dyDescent="0.2">
      <c r="A35" s="61" t="s">
        <v>96</v>
      </c>
      <c r="B35" s="2">
        <f t="shared" si="25"/>
        <v>21</v>
      </c>
      <c r="C35" s="24"/>
      <c r="D35" s="24"/>
      <c r="E35" s="24"/>
      <c r="F35" s="44">
        <f t="shared" si="18"/>
        <v>0</v>
      </c>
      <c r="G35" s="58" t="str">
        <f t="shared" si="4"/>
        <v/>
      </c>
      <c r="H35" s="199"/>
      <c r="I35" s="199"/>
      <c r="J35" s="199"/>
      <c r="K35" s="44">
        <f t="shared" si="26"/>
        <v>0</v>
      </c>
      <c r="L35" s="206" t="str">
        <f t="shared" si="5"/>
        <v/>
      </c>
      <c r="M35" s="78"/>
      <c r="N35" s="78"/>
      <c r="O35" s="107">
        <f t="shared" si="27"/>
        <v>0</v>
      </c>
      <c r="P35" s="78"/>
      <c r="Q35" s="107">
        <f t="shared" si="28"/>
        <v>0</v>
      </c>
      <c r="R35" s="78"/>
      <c r="S35" s="107">
        <f t="shared" si="29"/>
        <v>0</v>
      </c>
      <c r="T35" s="78"/>
      <c r="U35" s="107">
        <f t="shared" si="30"/>
        <v>0</v>
      </c>
      <c r="V35" s="78"/>
      <c r="W35" s="107">
        <f t="shared" si="31"/>
        <v>0</v>
      </c>
      <c r="X35" s="152"/>
      <c r="Y35" s="414"/>
      <c r="Z35" s="415"/>
      <c r="AA35" s="415"/>
      <c r="AB35" s="415"/>
      <c r="AC35" s="415"/>
      <c r="AD35" s="416"/>
      <c r="AE35"/>
      <c r="AF35"/>
      <c r="AG35"/>
      <c r="AH35"/>
      <c r="AI35"/>
      <c r="AJ35"/>
      <c r="AK35"/>
      <c r="AL35"/>
      <c r="AM35"/>
      <c r="AN35"/>
      <c r="AO35"/>
      <c r="AP35"/>
      <c r="AQ35"/>
      <c r="AR35"/>
      <c r="AS35"/>
      <c r="AT35"/>
      <c r="AU35"/>
      <c r="AV35"/>
    </row>
    <row r="36" spans="1:48" s="57" customFormat="1" ht="12.95" customHeight="1" x14ac:dyDescent="0.2">
      <c r="A36" s="188" t="s">
        <v>97</v>
      </c>
      <c r="B36" s="44">
        <f t="shared" si="25"/>
        <v>22</v>
      </c>
      <c r="C36" s="24"/>
      <c r="D36" s="24"/>
      <c r="E36" s="24"/>
      <c r="F36" s="44">
        <f t="shared" si="18"/>
        <v>0</v>
      </c>
      <c r="G36" s="58" t="str">
        <f t="shared" si="4"/>
        <v/>
      </c>
      <c r="H36" s="199"/>
      <c r="I36" s="199"/>
      <c r="J36" s="199"/>
      <c r="K36" s="44">
        <f t="shared" si="26"/>
        <v>0</v>
      </c>
      <c r="L36" s="206" t="str">
        <f t="shared" si="5"/>
        <v/>
      </c>
      <c r="M36" s="78"/>
      <c r="N36" s="78"/>
      <c r="O36" s="107">
        <f t="shared" si="27"/>
        <v>0</v>
      </c>
      <c r="P36" s="78"/>
      <c r="Q36" s="107">
        <f t="shared" si="28"/>
        <v>0</v>
      </c>
      <c r="R36" s="78"/>
      <c r="S36" s="107">
        <f t="shared" si="29"/>
        <v>0</v>
      </c>
      <c r="T36" s="78"/>
      <c r="U36" s="107">
        <f t="shared" si="30"/>
        <v>0</v>
      </c>
      <c r="V36" s="78"/>
      <c r="W36" s="107">
        <f t="shared" si="31"/>
        <v>0</v>
      </c>
      <c r="X36" s="152"/>
      <c r="Y36" s="414"/>
      <c r="Z36" s="415"/>
      <c r="AA36" s="415"/>
      <c r="AB36" s="415"/>
      <c r="AC36" s="415"/>
      <c r="AD36" s="416"/>
      <c r="AE36"/>
      <c r="AF36"/>
      <c r="AG36"/>
      <c r="AH36"/>
      <c r="AI36"/>
      <c r="AJ36"/>
      <c r="AK36"/>
      <c r="AL36"/>
      <c r="AM36"/>
      <c r="AN36"/>
      <c r="AO36"/>
      <c r="AP36"/>
      <c r="AQ36"/>
      <c r="AR36"/>
      <c r="AS36"/>
      <c r="AT36"/>
      <c r="AU36"/>
      <c r="AV36"/>
    </row>
    <row r="37" spans="1:48" s="57" customFormat="1" ht="12.95" customHeight="1" x14ac:dyDescent="0.2">
      <c r="A37" s="397" t="s">
        <v>55</v>
      </c>
      <c r="B37" s="398"/>
      <c r="C37" s="79">
        <f>SUM(C30:C36)</f>
        <v>0</v>
      </c>
      <c r="D37" s="11">
        <f>SUM(D30:D36)+ROUNDDOWN(F37/60,0)</f>
        <v>0</v>
      </c>
      <c r="E37" s="11">
        <f>F37-60*ROUNDDOWN(F37/60,0)</f>
        <v>0</v>
      </c>
      <c r="F37" s="90">
        <f>SUM(F30:F36)</f>
        <v>0</v>
      </c>
      <c r="G37" s="34">
        <f>IF((D37*60+E37)=0,0,ROUND((C37*60)/(D37*60+E37),1))</f>
        <v>0</v>
      </c>
      <c r="H37" s="79">
        <f>SUM(H30:H36)</f>
        <v>0</v>
      </c>
      <c r="I37" s="11">
        <f>SUM(I30:I36)+ROUNDDOWN(K37/60,0)</f>
        <v>0</v>
      </c>
      <c r="J37" s="11">
        <f>K37-60*ROUNDDOWN(K37/60,0)</f>
        <v>0</v>
      </c>
      <c r="K37" s="90">
        <f>SUM(K30:K36)</f>
        <v>0</v>
      </c>
      <c r="L37" s="34">
        <f>IF((I37*60+J37)=0,0,ROUND((H37*60)/(I37*60+J37),1))</f>
        <v>0</v>
      </c>
      <c r="M37" s="18">
        <f>SUM(M30:M36)</f>
        <v>0</v>
      </c>
      <c r="N37" s="18">
        <f>IF(SUM(N30:N36)=0,0,ROUND(AVERAGE(N30:N36),0))</f>
        <v>0</v>
      </c>
      <c r="O37" s="108">
        <f>IF(O36=0,0,1)</f>
        <v>0</v>
      </c>
      <c r="P37" s="18">
        <f>IF(SUM(P30:P36)=0,0,ROUND(AVERAGE(P30:P36),0))</f>
        <v>0</v>
      </c>
      <c r="Q37" s="108">
        <f>IF(Q36=0,0,1)</f>
        <v>0</v>
      </c>
      <c r="R37" s="18">
        <f>IF(SUM(R30:R36)=0,0,ROUND(AVERAGE(R30:R36),0))</f>
        <v>0</v>
      </c>
      <c r="S37" s="108">
        <f>IF(S36=0,0,1)</f>
        <v>0</v>
      </c>
      <c r="T37" s="18">
        <f>IF(SUM(T30:T36)=0,0,ROUND(AVERAGE(T30:T36),0))</f>
        <v>0</v>
      </c>
      <c r="U37" s="108">
        <f>IF(U36=0,0,1)</f>
        <v>0</v>
      </c>
      <c r="V37" s="18">
        <f>IF(SUM(V30:V36)=0,0,ROUND(AVERAGE(V30:V36),0))</f>
        <v>0</v>
      </c>
      <c r="W37" s="108">
        <f>IF(W36=0,0,1)</f>
        <v>0</v>
      </c>
      <c r="X37" s="80"/>
      <c r="Y37" s="451"/>
      <c r="Z37" s="452"/>
      <c r="AA37" s="452"/>
      <c r="AB37" s="452"/>
      <c r="AC37" s="452"/>
      <c r="AD37" s="453"/>
      <c r="AE37"/>
      <c r="AF37"/>
      <c r="AG37"/>
      <c r="AH37"/>
      <c r="AI37"/>
      <c r="AJ37"/>
      <c r="AK37"/>
      <c r="AL37"/>
      <c r="AM37"/>
      <c r="AN37"/>
      <c r="AO37"/>
      <c r="AP37"/>
      <c r="AQ37"/>
      <c r="AR37"/>
      <c r="AS37"/>
      <c r="AT37"/>
      <c r="AU37"/>
      <c r="AV37"/>
    </row>
    <row r="38" spans="1:48" s="57" customFormat="1" ht="12.95" customHeight="1" x14ac:dyDescent="0.2">
      <c r="A38" s="61" t="s">
        <v>98</v>
      </c>
      <c r="B38" s="2">
        <f>B36+1</f>
        <v>23</v>
      </c>
      <c r="C38" s="24"/>
      <c r="D38" s="24"/>
      <c r="E38" s="24"/>
      <c r="F38" s="44">
        <f t="shared" si="18"/>
        <v>0</v>
      </c>
      <c r="G38" s="58" t="str">
        <f t="shared" si="4"/>
        <v/>
      </c>
      <c r="H38" s="199"/>
      <c r="I38" s="199"/>
      <c r="J38" s="199"/>
      <c r="K38" s="44">
        <f t="shared" ref="K38:K43" si="32">J38</f>
        <v>0</v>
      </c>
      <c r="L38" s="206" t="str">
        <f t="shared" si="5"/>
        <v/>
      </c>
      <c r="M38" s="78"/>
      <c r="N38" s="78"/>
      <c r="O38" s="107">
        <f>IF(N38="",0,1)</f>
        <v>0</v>
      </c>
      <c r="P38" s="78"/>
      <c r="Q38" s="107">
        <f>IF(P38="",0,1)</f>
        <v>0</v>
      </c>
      <c r="R38" s="78"/>
      <c r="S38" s="107">
        <f>IF(R38="",0,1)</f>
        <v>0</v>
      </c>
      <c r="T38" s="78"/>
      <c r="U38" s="107">
        <f>IF(T38="",0,1)</f>
        <v>0</v>
      </c>
      <c r="V38" s="78"/>
      <c r="W38" s="107">
        <f>IF(V38="",0,1)</f>
        <v>0</v>
      </c>
      <c r="X38" s="154"/>
      <c r="Y38" s="444"/>
      <c r="Z38" s="445"/>
      <c r="AA38" s="445"/>
      <c r="AB38" s="445"/>
      <c r="AC38" s="445"/>
      <c r="AD38" s="446"/>
      <c r="AE38"/>
      <c r="AF38"/>
      <c r="AG38"/>
      <c r="AH38"/>
      <c r="AI38"/>
      <c r="AJ38"/>
      <c r="AK38"/>
      <c r="AL38"/>
      <c r="AM38"/>
      <c r="AN38"/>
      <c r="AO38"/>
      <c r="AP38"/>
      <c r="AQ38"/>
      <c r="AR38"/>
      <c r="AS38"/>
      <c r="AT38"/>
      <c r="AU38"/>
      <c r="AV38"/>
    </row>
    <row r="39" spans="1:48" s="57" customFormat="1" ht="12.95" customHeight="1" x14ac:dyDescent="0.2">
      <c r="A39" s="61" t="s">
        <v>101</v>
      </c>
      <c r="B39" s="2">
        <f>B38+1</f>
        <v>24</v>
      </c>
      <c r="C39" s="24"/>
      <c r="D39" s="24"/>
      <c r="E39" s="24"/>
      <c r="F39" s="44">
        <f t="shared" si="18"/>
        <v>0</v>
      </c>
      <c r="G39" s="58" t="str">
        <f t="shared" si="4"/>
        <v/>
      </c>
      <c r="H39" s="199"/>
      <c r="I39" s="199"/>
      <c r="J39" s="199"/>
      <c r="K39" s="44">
        <f t="shared" si="32"/>
        <v>0</v>
      </c>
      <c r="L39" s="206" t="str">
        <f t="shared" si="5"/>
        <v/>
      </c>
      <c r="M39" s="78"/>
      <c r="N39" s="78"/>
      <c r="O39" s="107">
        <f>IF(N39="",O38,O38+1)</f>
        <v>0</v>
      </c>
      <c r="P39" s="78"/>
      <c r="Q39" s="107">
        <f>IF(P39="",Q38,Q38+1)</f>
        <v>0</v>
      </c>
      <c r="R39" s="78"/>
      <c r="S39" s="107">
        <f>IF(R39="",S38,S38+1)</f>
        <v>0</v>
      </c>
      <c r="T39" s="78"/>
      <c r="U39" s="107">
        <f>IF(T39="",U38,U38+1)</f>
        <v>0</v>
      </c>
      <c r="V39" s="78"/>
      <c r="W39" s="107">
        <f>IF(V39="",W38,W38+1)</f>
        <v>0</v>
      </c>
      <c r="X39" s="154"/>
      <c r="Y39" s="444"/>
      <c r="Z39" s="445"/>
      <c r="AA39" s="445"/>
      <c r="AB39" s="445"/>
      <c r="AC39" s="445"/>
      <c r="AD39" s="446"/>
      <c r="AE39"/>
      <c r="AF39"/>
      <c r="AG39"/>
      <c r="AH39"/>
      <c r="AI39"/>
      <c r="AJ39"/>
      <c r="AK39"/>
      <c r="AL39"/>
      <c r="AM39"/>
      <c r="AN39"/>
      <c r="AO39"/>
      <c r="AP39"/>
      <c r="AQ39"/>
      <c r="AR39"/>
      <c r="AS39"/>
      <c r="AT39"/>
      <c r="AU39"/>
      <c r="AV39"/>
    </row>
    <row r="40" spans="1:48" s="57" customFormat="1" ht="12.95" customHeight="1" x14ac:dyDescent="0.2">
      <c r="A40" s="61" t="s">
        <v>102</v>
      </c>
      <c r="B40" s="2">
        <f t="shared" ref="B40:B44" si="33">B39+1</f>
        <v>25</v>
      </c>
      <c r="C40" s="24"/>
      <c r="D40" s="24"/>
      <c r="E40" s="24"/>
      <c r="F40" s="44">
        <f t="shared" si="18"/>
        <v>0</v>
      </c>
      <c r="G40" s="58" t="str">
        <f t="shared" si="4"/>
        <v/>
      </c>
      <c r="H40" s="199"/>
      <c r="I40" s="199"/>
      <c r="J40" s="199"/>
      <c r="K40" s="44">
        <f t="shared" si="32"/>
        <v>0</v>
      </c>
      <c r="L40" s="206" t="str">
        <f t="shared" si="5"/>
        <v/>
      </c>
      <c r="M40" s="78"/>
      <c r="N40" s="78"/>
      <c r="O40" s="107">
        <f t="shared" ref="O40:O44" si="34">IF(N40="",O39,O39+1)</f>
        <v>0</v>
      </c>
      <c r="P40" s="78"/>
      <c r="Q40" s="107">
        <f t="shared" ref="Q40:Q44" si="35">IF(P40="",Q39,Q39+1)</f>
        <v>0</v>
      </c>
      <c r="R40" s="78"/>
      <c r="S40" s="107">
        <f t="shared" ref="S40:S44" si="36">IF(R40="",S39,S39+1)</f>
        <v>0</v>
      </c>
      <c r="T40" s="78"/>
      <c r="U40" s="107">
        <f t="shared" ref="U40:U44" si="37">IF(T40="",U39,U39+1)</f>
        <v>0</v>
      </c>
      <c r="V40" s="78"/>
      <c r="W40" s="107">
        <f t="shared" ref="W40:W44" si="38">IF(V40="",W39,W39+1)</f>
        <v>0</v>
      </c>
      <c r="X40" s="154"/>
      <c r="Y40" s="444"/>
      <c r="Z40" s="445"/>
      <c r="AA40" s="445"/>
      <c r="AB40" s="445"/>
      <c r="AC40" s="445"/>
      <c r="AD40" s="446"/>
      <c r="AE40"/>
      <c r="AF40"/>
      <c r="AG40"/>
      <c r="AH40"/>
      <c r="AI40"/>
      <c r="AJ40"/>
      <c r="AK40"/>
      <c r="AL40"/>
      <c r="AM40"/>
      <c r="AN40"/>
      <c r="AO40"/>
      <c r="AP40"/>
      <c r="AQ40"/>
      <c r="AR40"/>
      <c r="AS40"/>
      <c r="AT40"/>
      <c r="AU40"/>
      <c r="AV40"/>
    </row>
    <row r="41" spans="1:48" s="57" customFormat="1" ht="12.95" customHeight="1" x14ac:dyDescent="0.2">
      <c r="A41" s="61" t="s">
        <v>99</v>
      </c>
      <c r="B41" s="2">
        <f t="shared" si="33"/>
        <v>26</v>
      </c>
      <c r="C41" s="24"/>
      <c r="D41" s="24"/>
      <c r="E41" s="24"/>
      <c r="F41" s="44">
        <f t="shared" si="18"/>
        <v>0</v>
      </c>
      <c r="G41" s="58" t="str">
        <f t="shared" si="4"/>
        <v/>
      </c>
      <c r="H41" s="199"/>
      <c r="I41" s="199"/>
      <c r="J41" s="199"/>
      <c r="K41" s="44">
        <f t="shared" si="32"/>
        <v>0</v>
      </c>
      <c r="L41" s="206" t="str">
        <f t="shared" si="5"/>
        <v/>
      </c>
      <c r="M41" s="78"/>
      <c r="N41" s="78"/>
      <c r="O41" s="107">
        <f t="shared" si="34"/>
        <v>0</v>
      </c>
      <c r="P41" s="78"/>
      <c r="Q41" s="107">
        <f t="shared" si="35"/>
        <v>0</v>
      </c>
      <c r="R41" s="78"/>
      <c r="S41" s="107">
        <f t="shared" si="36"/>
        <v>0</v>
      </c>
      <c r="T41" s="78"/>
      <c r="U41" s="107">
        <f t="shared" si="37"/>
        <v>0</v>
      </c>
      <c r="V41" s="78"/>
      <c r="W41" s="107">
        <f t="shared" si="38"/>
        <v>0</v>
      </c>
      <c r="X41" s="154"/>
      <c r="Y41" s="444"/>
      <c r="Z41" s="445"/>
      <c r="AA41" s="445"/>
      <c r="AB41" s="445"/>
      <c r="AC41" s="445"/>
      <c r="AD41" s="446"/>
      <c r="AE41"/>
      <c r="AF41"/>
      <c r="AG41"/>
      <c r="AH41"/>
      <c r="AI41"/>
      <c r="AJ41"/>
      <c r="AK41"/>
      <c r="AL41"/>
      <c r="AM41"/>
      <c r="AN41"/>
      <c r="AO41"/>
      <c r="AP41"/>
      <c r="AQ41"/>
      <c r="AR41"/>
      <c r="AS41"/>
      <c r="AT41"/>
      <c r="AU41"/>
      <c r="AV41"/>
    </row>
    <row r="42" spans="1:48" s="57" customFormat="1" ht="12.95" customHeight="1" x14ac:dyDescent="0.2">
      <c r="A42" s="61" t="s">
        <v>95</v>
      </c>
      <c r="B42" s="2">
        <f t="shared" si="33"/>
        <v>27</v>
      </c>
      <c r="C42" s="24"/>
      <c r="D42" s="24"/>
      <c r="E42" s="24"/>
      <c r="F42" s="44">
        <f t="shared" si="18"/>
        <v>0</v>
      </c>
      <c r="G42" s="58" t="str">
        <f t="shared" si="4"/>
        <v/>
      </c>
      <c r="H42" s="199"/>
      <c r="I42" s="199"/>
      <c r="J42" s="199"/>
      <c r="K42" s="44">
        <f t="shared" si="32"/>
        <v>0</v>
      </c>
      <c r="L42" s="206" t="str">
        <f t="shared" si="5"/>
        <v/>
      </c>
      <c r="M42" s="78"/>
      <c r="N42" s="78"/>
      <c r="O42" s="107">
        <f t="shared" si="34"/>
        <v>0</v>
      </c>
      <c r="P42" s="78"/>
      <c r="Q42" s="107">
        <f t="shared" si="35"/>
        <v>0</v>
      </c>
      <c r="R42" s="78"/>
      <c r="S42" s="107">
        <f t="shared" si="36"/>
        <v>0</v>
      </c>
      <c r="T42" s="78"/>
      <c r="U42" s="107">
        <f t="shared" si="37"/>
        <v>0</v>
      </c>
      <c r="V42" s="78"/>
      <c r="W42" s="107">
        <f t="shared" si="38"/>
        <v>0</v>
      </c>
      <c r="X42" s="154"/>
      <c r="Y42" s="444"/>
      <c r="Z42" s="445"/>
      <c r="AA42" s="445"/>
      <c r="AB42" s="445"/>
      <c r="AC42" s="445"/>
      <c r="AD42" s="446"/>
      <c r="AE42"/>
      <c r="AF42"/>
      <c r="AG42"/>
      <c r="AH42"/>
      <c r="AI42"/>
      <c r="AJ42"/>
      <c r="AK42"/>
      <c r="AL42"/>
      <c r="AM42"/>
      <c r="AN42"/>
      <c r="AO42"/>
      <c r="AP42"/>
      <c r="AQ42"/>
      <c r="AR42"/>
      <c r="AS42"/>
      <c r="AT42"/>
      <c r="AU42"/>
      <c r="AV42"/>
    </row>
    <row r="43" spans="1:48" s="57" customFormat="1" ht="12.95" customHeight="1" x14ac:dyDescent="0.2">
      <c r="A43" s="61" t="s">
        <v>96</v>
      </c>
      <c r="B43" s="2">
        <f t="shared" si="33"/>
        <v>28</v>
      </c>
      <c r="C43" s="24"/>
      <c r="D43" s="24"/>
      <c r="E43" s="24"/>
      <c r="F43" s="44">
        <f t="shared" si="18"/>
        <v>0</v>
      </c>
      <c r="G43" s="58" t="str">
        <f t="shared" si="4"/>
        <v/>
      </c>
      <c r="H43" s="199"/>
      <c r="I43" s="199"/>
      <c r="J43" s="199"/>
      <c r="K43" s="44">
        <f t="shared" si="32"/>
        <v>0</v>
      </c>
      <c r="L43" s="206" t="str">
        <f t="shared" si="5"/>
        <v/>
      </c>
      <c r="M43" s="78"/>
      <c r="N43" s="78"/>
      <c r="O43" s="107">
        <f t="shared" si="34"/>
        <v>0</v>
      </c>
      <c r="P43" s="78"/>
      <c r="Q43" s="107">
        <f t="shared" si="35"/>
        <v>0</v>
      </c>
      <c r="R43" s="78"/>
      <c r="S43" s="107">
        <f t="shared" si="36"/>
        <v>0</v>
      </c>
      <c r="T43" s="78"/>
      <c r="U43" s="107">
        <f t="shared" si="37"/>
        <v>0</v>
      </c>
      <c r="V43" s="78"/>
      <c r="W43" s="107">
        <f t="shared" si="38"/>
        <v>0</v>
      </c>
      <c r="X43" s="154"/>
      <c r="Y43" s="444"/>
      <c r="Z43" s="445"/>
      <c r="AA43" s="445"/>
      <c r="AB43" s="445"/>
      <c r="AC43" s="445"/>
      <c r="AD43" s="446"/>
      <c r="AE43"/>
      <c r="AF43"/>
      <c r="AG43"/>
      <c r="AH43"/>
      <c r="AI43"/>
      <c r="AJ43"/>
      <c r="AK43"/>
      <c r="AL43"/>
      <c r="AM43"/>
      <c r="AN43"/>
      <c r="AO43"/>
      <c r="AP43"/>
      <c r="AQ43"/>
      <c r="AR43"/>
      <c r="AS43"/>
      <c r="AT43"/>
      <c r="AU43"/>
      <c r="AV43"/>
    </row>
    <row r="44" spans="1:48" s="57" customFormat="1" ht="12.95" customHeight="1" x14ac:dyDescent="0.2">
      <c r="A44" s="61" t="s">
        <v>97</v>
      </c>
      <c r="B44" s="2">
        <f t="shared" si="33"/>
        <v>29</v>
      </c>
      <c r="C44" s="24"/>
      <c r="D44" s="24"/>
      <c r="E44" s="24"/>
      <c r="F44" s="44">
        <f t="shared" si="18"/>
        <v>0</v>
      </c>
      <c r="G44" s="58" t="str">
        <f t="shared" si="4"/>
        <v/>
      </c>
      <c r="H44" s="199"/>
      <c r="I44" s="199"/>
      <c r="J44" s="199"/>
      <c r="K44" s="44">
        <f t="shared" ref="K44" si="39">J44</f>
        <v>0</v>
      </c>
      <c r="L44" s="206" t="str">
        <f t="shared" si="5"/>
        <v/>
      </c>
      <c r="M44" s="78"/>
      <c r="N44" s="78"/>
      <c r="O44" s="107">
        <f t="shared" si="34"/>
        <v>0</v>
      </c>
      <c r="P44" s="78"/>
      <c r="Q44" s="107">
        <f t="shared" si="35"/>
        <v>0</v>
      </c>
      <c r="R44" s="78"/>
      <c r="S44" s="107">
        <f t="shared" si="36"/>
        <v>0</v>
      </c>
      <c r="T44" s="78"/>
      <c r="U44" s="107">
        <f t="shared" si="37"/>
        <v>0</v>
      </c>
      <c r="V44" s="78"/>
      <c r="W44" s="107">
        <f t="shared" si="38"/>
        <v>0</v>
      </c>
      <c r="X44" s="154"/>
      <c r="Y44" s="444"/>
      <c r="Z44" s="445"/>
      <c r="AA44" s="445"/>
      <c r="AB44" s="445"/>
      <c r="AC44" s="445"/>
      <c r="AD44" s="446"/>
      <c r="AE44"/>
      <c r="AF44"/>
      <c r="AG44"/>
      <c r="AH44"/>
      <c r="AI44"/>
      <c r="AJ44"/>
      <c r="AK44"/>
      <c r="AL44"/>
      <c r="AM44"/>
      <c r="AN44"/>
      <c r="AO44"/>
      <c r="AP44"/>
      <c r="AQ44"/>
      <c r="AR44"/>
      <c r="AS44"/>
      <c r="AT44"/>
      <c r="AU44"/>
      <c r="AV44"/>
    </row>
    <row r="45" spans="1:48" s="57" customFormat="1" ht="12.95" customHeight="1" x14ac:dyDescent="0.2">
      <c r="A45" s="397" t="s">
        <v>56</v>
      </c>
      <c r="B45" s="398"/>
      <c r="C45" s="11">
        <f>SUM(C38:C44)</f>
        <v>0</v>
      </c>
      <c r="D45" s="11">
        <f>SUM(D38:D44)+ROUNDDOWN(F45/60,0)</f>
        <v>0</v>
      </c>
      <c r="E45" s="11">
        <f>F45-60*ROUNDDOWN(F45/60,0)</f>
        <v>0</v>
      </c>
      <c r="F45" s="90">
        <f>SUM(F38:F44)</f>
        <v>0</v>
      </c>
      <c r="G45" s="34">
        <f>IF((D45*60+E45)=0,0,ROUND((C45*60)/(D45*60+E45),1))</f>
        <v>0</v>
      </c>
      <c r="H45" s="11">
        <f>SUM(H38:H44)</f>
        <v>0</v>
      </c>
      <c r="I45" s="11">
        <f>SUM(I38:I44)+ROUNDDOWN(K45/60,0)</f>
        <v>0</v>
      </c>
      <c r="J45" s="11">
        <f>K45-60*ROUNDDOWN(K45/60,0)</f>
        <v>0</v>
      </c>
      <c r="K45" s="90">
        <f>SUM(K38:K44)</f>
        <v>0</v>
      </c>
      <c r="L45" s="34">
        <f>IF((I45*60+J45)=0,0,ROUND((H45*60)/(I45*60+J45),1))</f>
        <v>0</v>
      </c>
      <c r="M45" s="18">
        <f>SUM(M38:M44)</f>
        <v>0</v>
      </c>
      <c r="N45" s="18">
        <f>IF(SUM(N38:N44)=0,0,ROUND(AVERAGE(N38:N44),0))</f>
        <v>0</v>
      </c>
      <c r="O45" s="108">
        <f>IF(O44=0,0,1)</f>
        <v>0</v>
      </c>
      <c r="P45" s="18">
        <f>IF(SUM(P38:P44)=0,0,ROUND(AVERAGE(P38:P44),0))</f>
        <v>0</v>
      </c>
      <c r="Q45" s="108">
        <f>IF(Q44=0,0,1)</f>
        <v>0</v>
      </c>
      <c r="R45" s="18">
        <f>IF(SUM(R38:R44)=0,0,ROUND(AVERAGE(R38:R44),0))</f>
        <v>0</v>
      </c>
      <c r="S45" s="108">
        <f>IF(S44=0,0,1)</f>
        <v>0</v>
      </c>
      <c r="T45" s="18">
        <f>IF(SUM(T38:T44)=0,0,ROUND(AVERAGE(T38:T44),0))</f>
        <v>0</v>
      </c>
      <c r="U45" s="108">
        <f>IF(U44=0,0,1)</f>
        <v>0</v>
      </c>
      <c r="V45" s="18">
        <f>IF(SUM(V38:V44)=0,0,ROUND(AVERAGE(V38:V44),0))</f>
        <v>0</v>
      </c>
      <c r="W45" s="108">
        <f>IF(W44=0,0,1)</f>
        <v>0</v>
      </c>
      <c r="X45" s="150"/>
      <c r="Y45" s="411"/>
      <c r="Z45" s="412"/>
      <c r="AA45" s="412"/>
      <c r="AB45" s="412"/>
      <c r="AC45" s="412"/>
      <c r="AD45" s="413"/>
      <c r="AE45"/>
      <c r="AF45"/>
      <c r="AG45"/>
      <c r="AH45"/>
      <c r="AI45"/>
      <c r="AJ45"/>
      <c r="AK45"/>
      <c r="AL45"/>
      <c r="AM45"/>
      <c r="AN45"/>
      <c r="AO45"/>
      <c r="AP45"/>
      <c r="AQ45"/>
      <c r="AR45"/>
      <c r="AS45"/>
      <c r="AT45"/>
      <c r="AU45"/>
      <c r="AV45"/>
    </row>
    <row r="46" spans="1:48" s="57" customFormat="1" ht="12.95" customHeight="1" x14ac:dyDescent="0.2">
      <c r="A46" s="61" t="s">
        <v>98</v>
      </c>
      <c r="B46" s="2">
        <f>B44+1</f>
        <v>30</v>
      </c>
      <c r="C46" s="24"/>
      <c r="D46" s="24"/>
      <c r="E46" s="24"/>
      <c r="F46" s="44">
        <f t="shared" si="18"/>
        <v>0</v>
      </c>
      <c r="G46" s="58" t="str">
        <f t="shared" si="4"/>
        <v/>
      </c>
      <c r="H46" s="199"/>
      <c r="I46" s="199"/>
      <c r="J46" s="199"/>
      <c r="K46" s="44">
        <f t="shared" ref="K46:K47" si="40">J46</f>
        <v>0</v>
      </c>
      <c r="L46" s="206" t="str">
        <f t="shared" si="5"/>
        <v/>
      </c>
      <c r="M46" s="78"/>
      <c r="N46" s="78"/>
      <c r="O46" s="107">
        <f>IF(N46="",0,1)</f>
        <v>0</v>
      </c>
      <c r="P46" s="240"/>
      <c r="Q46" s="107">
        <f>IF(P46="",0,1)</f>
        <v>0</v>
      </c>
      <c r="R46" s="240"/>
      <c r="S46" s="107">
        <f>IF(R46="",0,1)</f>
        <v>0</v>
      </c>
      <c r="T46" s="240"/>
      <c r="U46" s="107">
        <f>IF(T46="",0,1)</f>
        <v>0</v>
      </c>
      <c r="V46" s="240"/>
      <c r="W46" s="107">
        <f>IF(V46="",0,1)</f>
        <v>0</v>
      </c>
      <c r="X46" s="241"/>
      <c r="Y46" s="447"/>
      <c r="Z46" s="447"/>
      <c r="AA46" s="447"/>
      <c r="AB46" s="447"/>
      <c r="AC46" s="447"/>
      <c r="AD46" s="448"/>
      <c r="AE46"/>
      <c r="AF46"/>
      <c r="AG46"/>
      <c r="AH46"/>
      <c r="AI46"/>
      <c r="AJ46"/>
      <c r="AK46"/>
      <c r="AL46"/>
      <c r="AM46"/>
      <c r="AN46"/>
      <c r="AO46"/>
      <c r="AP46"/>
      <c r="AQ46"/>
      <c r="AR46"/>
      <c r="AS46"/>
      <c r="AT46"/>
      <c r="AU46"/>
      <c r="AV46"/>
    </row>
    <row r="47" spans="1:48" s="57" customFormat="1" ht="12.95" customHeight="1" x14ac:dyDescent="0.2">
      <c r="A47" s="61" t="s">
        <v>101</v>
      </c>
      <c r="B47" s="61">
        <f>B46+1</f>
        <v>31</v>
      </c>
      <c r="C47" s="24"/>
      <c r="D47" s="24"/>
      <c r="E47" s="24"/>
      <c r="F47" s="44">
        <f t="shared" si="18"/>
        <v>0</v>
      </c>
      <c r="G47" s="58" t="str">
        <f t="shared" si="4"/>
        <v/>
      </c>
      <c r="H47" s="199"/>
      <c r="I47" s="199"/>
      <c r="J47" s="199"/>
      <c r="K47" s="44">
        <f t="shared" si="40"/>
        <v>0</v>
      </c>
      <c r="L47" s="206" t="str">
        <f t="shared" si="5"/>
        <v/>
      </c>
      <c r="M47" s="78"/>
      <c r="N47" s="78"/>
      <c r="O47" s="107">
        <f>IF(N47="",O46,O46+1)</f>
        <v>0</v>
      </c>
      <c r="P47" s="240"/>
      <c r="Q47" s="107">
        <f>IF(P47="",Q46,Q46+1)</f>
        <v>0</v>
      </c>
      <c r="R47" s="240"/>
      <c r="S47" s="107">
        <f>IF(R47="",S46,S46+1)</f>
        <v>0</v>
      </c>
      <c r="T47" s="240"/>
      <c r="U47" s="107">
        <f>IF(T47="",U46,U46+1)</f>
        <v>0</v>
      </c>
      <c r="V47" s="240"/>
      <c r="W47" s="107">
        <f>IF(V47="",W46,W46+1)</f>
        <v>0</v>
      </c>
      <c r="X47" s="241"/>
      <c r="Y47" s="447"/>
      <c r="Z47" s="447"/>
      <c r="AA47" s="447"/>
      <c r="AB47" s="447"/>
      <c r="AC47" s="447"/>
      <c r="AD47" s="448"/>
      <c r="AE47"/>
      <c r="AF47"/>
      <c r="AG47"/>
      <c r="AH47"/>
      <c r="AI47"/>
      <c r="AJ47"/>
      <c r="AK47"/>
      <c r="AL47"/>
      <c r="AM47"/>
      <c r="AN47"/>
      <c r="AO47"/>
      <c r="AP47"/>
      <c r="AQ47"/>
      <c r="AR47"/>
      <c r="AS47"/>
      <c r="AT47"/>
      <c r="AU47"/>
      <c r="AV47"/>
    </row>
    <row r="48" spans="1:48" s="57" customFormat="1" ht="12.95" customHeight="1" x14ac:dyDescent="0.2">
      <c r="A48" s="449" t="s">
        <v>10</v>
      </c>
      <c r="B48" s="450"/>
      <c r="C48" s="278">
        <f>SUM(C46:C47)</f>
        <v>0</v>
      </c>
      <c r="D48" s="278">
        <f>SUM(D46:D47)+ROUNDDOWN(F48/60,0)</f>
        <v>0</v>
      </c>
      <c r="E48" s="278">
        <f>F48-60*ROUNDDOWN(F48/60,0)</f>
        <v>0</v>
      </c>
      <c r="F48" s="279">
        <f>SUM(F46:F47)</f>
        <v>0</v>
      </c>
      <c r="G48" s="280">
        <f>IF((D48*60+E48)=0,0,ROUND((C48*60)/(D48*60+E48),1))</f>
        <v>0</v>
      </c>
      <c r="H48" s="278">
        <f>SUM(H46:H47)</f>
        <v>0</v>
      </c>
      <c r="I48" s="278">
        <f>SUM(I46:I47)+ROUNDDOWN(K48/60,0)</f>
        <v>0</v>
      </c>
      <c r="J48" s="278">
        <f>K48-60*ROUNDDOWN(K48/60,0)</f>
        <v>0</v>
      </c>
      <c r="K48" s="279">
        <f>SUM(K46:K47)</f>
        <v>0</v>
      </c>
      <c r="L48" s="280">
        <f>IF((I48*60+J48)=0,0,ROUND((H48*60)/(I48*60+J48),1))</f>
        <v>0</v>
      </c>
      <c r="M48" s="278">
        <f>SUM(M46:M47)</f>
        <v>0</v>
      </c>
      <c r="N48" s="281">
        <f>IF(SUM(N46:N47)=0,0,ROUND(AVERAGE(N46:N47),0))</f>
        <v>0</v>
      </c>
      <c r="O48" s="282">
        <f>IF(O47=0,0,1)</f>
        <v>0</v>
      </c>
      <c r="P48" s="281">
        <f>IF(SUM(P46:P47)=0,0,ROUND(AVERAGE(P46:P47),0))</f>
        <v>0</v>
      </c>
      <c r="Q48" s="282">
        <f>IF(Q47=0,0,1)</f>
        <v>0</v>
      </c>
      <c r="R48" s="281">
        <f>IF(SUM(R46:R47)=0,0,ROUND(AVERAGE(R46:R47),0))</f>
        <v>0</v>
      </c>
      <c r="S48" s="282">
        <f>IF(S47=0,0,1)</f>
        <v>0</v>
      </c>
      <c r="T48" s="281">
        <f>IF(SUM(T46:T47)=0,0,ROUND(AVERAGE(T46:T47),0))</f>
        <v>0</v>
      </c>
      <c r="U48" s="282">
        <f>IF(U47=0,0,1)</f>
        <v>0</v>
      </c>
      <c r="V48" s="281">
        <f>IF(SUM(V46:V47)=0,0,ROUND(AVERAGE(V46:V47),0))</f>
        <v>0</v>
      </c>
      <c r="W48" s="282">
        <f>IF(W47=0,0,1)</f>
        <v>0</v>
      </c>
      <c r="X48" s="150"/>
      <c r="Y48" s="285"/>
      <c r="Z48" s="286"/>
      <c r="AA48" s="286"/>
      <c r="AB48" s="286"/>
      <c r="AC48" s="286"/>
      <c r="AD48" s="287"/>
      <c r="AE48"/>
      <c r="AF48"/>
      <c r="AG48"/>
      <c r="AH48"/>
      <c r="AI48"/>
      <c r="AJ48"/>
      <c r="AK48"/>
      <c r="AL48"/>
      <c r="AM48"/>
      <c r="AN48"/>
      <c r="AO48"/>
      <c r="AP48"/>
      <c r="AQ48"/>
      <c r="AR48"/>
      <c r="AS48"/>
      <c r="AT48"/>
      <c r="AU48"/>
      <c r="AV48"/>
    </row>
    <row r="49" spans="1:31" ht="12.95" customHeight="1" x14ac:dyDescent="0.2">
      <c r="A49" s="394" t="s">
        <v>24</v>
      </c>
      <c r="B49" s="395"/>
      <c r="C49" s="12">
        <f>C5+C12+C21+C29+C37+C45+C47</f>
        <v>0</v>
      </c>
      <c r="D49" s="9">
        <f>D5+D12+D21+D29+D37+D45+D47+ROUNDDOWN(F49/60,0)</f>
        <v>0</v>
      </c>
      <c r="E49" s="9">
        <f>F49-60*ROUNDDOWN(F49/60,0)</f>
        <v>0</v>
      </c>
      <c r="F49" s="92">
        <f>E5+E12+E21+E29+E37+E45+E47</f>
        <v>0</v>
      </c>
      <c r="G49" s="38">
        <f>IF((D49*60+E49)=0,0,ROUND((C49*60)/(D49*60+E49),1))</f>
        <v>0</v>
      </c>
      <c r="H49" s="12">
        <f>H5+H12+H21+H29+H37+H45+H47</f>
        <v>0</v>
      </c>
      <c r="I49" s="9">
        <f>I5+I12+I21+I29+I37+I45+I47+ROUNDDOWN(K49/60,0)</f>
        <v>0</v>
      </c>
      <c r="J49" s="9">
        <f>K49-60*ROUNDDOWN(K49/60,0)</f>
        <v>0</v>
      </c>
      <c r="K49" s="92">
        <f>J5+J12+J21+J29+J37+J45+J47</f>
        <v>0</v>
      </c>
      <c r="L49" s="38">
        <f>IF((I49*60+J49)=0,0,ROUND((H49*60)/(I49*60+J49),1))</f>
        <v>0</v>
      </c>
      <c r="M49" s="19">
        <f>M5+M12+M21+M29+M37+M45+M47</f>
        <v>0</v>
      </c>
      <c r="N49" s="28" t="str">
        <f>IF(N50=0,"",(N12+N21+N29+N37+N45+N47)/N50)</f>
        <v/>
      </c>
      <c r="O49" s="242"/>
      <c r="P49" s="28" t="str">
        <f>IF(P50=0,"",(P12+P21+P29+P37+P45+P47)/P50)</f>
        <v/>
      </c>
      <c r="Q49" s="242"/>
      <c r="R49" s="28" t="str">
        <f>IF(R50=0,"",(R12+R21+R29+R37+R45+R47)/R50)</f>
        <v/>
      </c>
      <c r="S49" s="242"/>
      <c r="T49" s="28" t="str">
        <f>IF(T50=0,"",(T12+T21+T29+T37+T45+T47)/T50)</f>
        <v/>
      </c>
      <c r="U49" s="242"/>
      <c r="V49" s="28" t="str">
        <f>IF(V50=0,"",(V12+V21+V29+V37+V45+V47)/V50)</f>
        <v/>
      </c>
      <c r="W49" s="242"/>
      <c r="X49" s="4"/>
      <c r="Y49" s="21"/>
      <c r="Z49" s="2" t="s">
        <v>0</v>
      </c>
      <c r="AA49" s="2" t="s">
        <v>29</v>
      </c>
      <c r="AB49" s="2" t="s">
        <v>15</v>
      </c>
      <c r="AC49" s="2" t="s">
        <v>22</v>
      </c>
      <c r="AD49" s="2" t="s">
        <v>25</v>
      </c>
    </row>
    <row r="50" spans="1:31" ht="12" customHeight="1" x14ac:dyDescent="0.2">
      <c r="A50" s="396"/>
      <c r="B50" s="396"/>
      <c r="C50" s="2" t="s">
        <v>0</v>
      </c>
      <c r="D50" s="2" t="s">
        <v>14</v>
      </c>
      <c r="E50" s="2" t="s">
        <v>15</v>
      </c>
      <c r="F50" s="44"/>
      <c r="G50" s="2" t="s">
        <v>12</v>
      </c>
      <c r="H50" s="206" t="s">
        <v>41</v>
      </c>
      <c r="I50" s="206" t="s">
        <v>14</v>
      </c>
      <c r="J50" s="206" t="s">
        <v>15</v>
      </c>
      <c r="K50" s="29"/>
      <c r="L50" s="224" t="s">
        <v>12</v>
      </c>
      <c r="M50" s="29" t="s">
        <v>40</v>
      </c>
      <c r="N50" s="103">
        <f>O12+O21+O29+O37+O45+O48</f>
        <v>0</v>
      </c>
      <c r="O50" s="103"/>
      <c r="P50" s="103">
        <f>Q12+Q21+Q29+Q37+Q45+Q48</f>
        <v>0</v>
      </c>
      <c r="Q50" s="103"/>
      <c r="R50" s="103">
        <f>S12+S21+S29+S37+S45+S48</f>
        <v>0</v>
      </c>
      <c r="S50" s="103"/>
      <c r="T50" s="103">
        <f>U12+U21+U29+U37+U45+U48</f>
        <v>0</v>
      </c>
      <c r="U50" s="103"/>
      <c r="V50" s="103">
        <f>W12+W21+W29+W37+W45+W48</f>
        <v>0</v>
      </c>
      <c r="W50" s="86"/>
      <c r="X50" s="136"/>
      <c r="Y50" s="110" t="s">
        <v>136</v>
      </c>
      <c r="Z50" s="15">
        <f>C49+C51</f>
        <v>0</v>
      </c>
      <c r="AA50" s="10">
        <f>D49+D51+ROUNDDOWN(AE50/60,0)</f>
        <v>0</v>
      </c>
      <c r="AB50" s="10">
        <f>AE50-60*ROUNDDOWN(AE50/60,0)</f>
        <v>0</v>
      </c>
      <c r="AC50" s="10">
        <f>IF((AA50*60+AB50)=0,0,ROUND((Z50*60)/(AA50*60+AB50),1))</f>
        <v>0</v>
      </c>
      <c r="AD50" s="15">
        <f>M49+M51</f>
        <v>0</v>
      </c>
      <c r="AE50" s="131">
        <f>E49+E51</f>
        <v>0</v>
      </c>
    </row>
    <row r="51" spans="1:31" ht="12" customHeight="1" x14ac:dyDescent="0.2">
      <c r="A51" s="443" t="s">
        <v>255</v>
      </c>
      <c r="B51" s="443"/>
      <c r="C51" s="31">
        <f>'Décembre 22'!C45</f>
        <v>0</v>
      </c>
      <c r="D51" s="30">
        <f>'Décembre 22'!D45</f>
        <v>0</v>
      </c>
      <c r="E51" s="30">
        <f>'Décembre 22'!E45</f>
        <v>0</v>
      </c>
      <c r="F51" s="243"/>
      <c r="G51" s="32">
        <f>IF((D51*60+E51)=0,0,ROUND((C51*60)/(D51*60+E51),1))</f>
        <v>0</v>
      </c>
      <c r="H51" s="209">
        <f>'Décembre 22'!H45</f>
        <v>0</v>
      </c>
      <c r="I51" s="206">
        <f>'Décembre 22'!I45</f>
        <v>0</v>
      </c>
      <c r="J51" s="206">
        <f>'Décembre 22'!J45</f>
        <v>0</v>
      </c>
      <c r="K51" s="61"/>
      <c r="L51" s="207">
        <f>IF((I51*60+J51)=0,0,ROUND((H51*60)/(I51*60+J51),1))</f>
        <v>0</v>
      </c>
      <c r="M51" s="35">
        <f>'Décembre 22'!M45</f>
        <v>0</v>
      </c>
      <c r="X51" s="40"/>
      <c r="Y51" s="141" t="s">
        <v>256</v>
      </c>
      <c r="Z51" s="143">
        <f>C49</f>
        <v>0</v>
      </c>
      <c r="AA51" s="141">
        <f>D49+ROUNDDOWN(AE51/60,0)</f>
        <v>0</v>
      </c>
      <c r="AB51" s="141">
        <f>AE51-60*ROUNDDOWN(AE51/60,0)</f>
        <v>0</v>
      </c>
      <c r="AC51" s="141">
        <f>IF((AA51*60+AB51)=0,0,ROUND((Z51*60)/(AA51*60+AB51),1))</f>
        <v>0</v>
      </c>
      <c r="AD51" s="141">
        <f>M49</f>
        <v>0</v>
      </c>
      <c r="AE51" s="131">
        <f>E49</f>
        <v>0</v>
      </c>
    </row>
    <row r="52" spans="1:31" ht="12" customHeight="1" x14ac:dyDescent="0.2">
      <c r="B52" s="1"/>
      <c r="C52" s="41"/>
      <c r="D52" s="41"/>
      <c r="E52" s="41"/>
      <c r="F52" s="98"/>
      <c r="G52" s="41"/>
      <c r="H52" s="41"/>
      <c r="I52" s="41"/>
      <c r="J52" s="41"/>
      <c r="K52" s="41"/>
      <c r="L52" s="41"/>
      <c r="M52" s="41"/>
      <c r="X52" s="40"/>
      <c r="Y52" s="134"/>
    </row>
    <row r="53" spans="1:31" ht="12" customHeight="1" x14ac:dyDescent="0.2">
      <c r="B53" s="1"/>
      <c r="C53" s="41"/>
      <c r="D53" s="41"/>
      <c r="E53" s="41"/>
      <c r="F53" s="98"/>
      <c r="G53" s="41"/>
      <c r="H53" s="41"/>
      <c r="I53" s="41"/>
      <c r="J53" s="41"/>
      <c r="K53" s="41"/>
      <c r="L53" s="41"/>
      <c r="M53" s="41"/>
      <c r="X53" s="40"/>
      <c r="Y53" s="291" t="s">
        <v>189</v>
      </c>
      <c r="Z53" s="206" t="s">
        <v>14</v>
      </c>
      <c r="AA53" s="206" t="s">
        <v>15</v>
      </c>
      <c r="AB53" s="13"/>
      <c r="AD53" s="40"/>
      <c r="AE53" s="131">
        <f>J49+J51</f>
        <v>0</v>
      </c>
    </row>
    <row r="54" spans="1:31" ht="12" customHeight="1" x14ac:dyDescent="0.2">
      <c r="B54" s="1"/>
      <c r="C54" s="41"/>
      <c r="D54" s="41"/>
      <c r="E54" s="41"/>
      <c r="F54" s="98"/>
      <c r="G54" s="41"/>
      <c r="H54" s="41"/>
      <c r="I54" s="41"/>
      <c r="J54" s="41"/>
      <c r="K54" s="41"/>
      <c r="L54" s="41"/>
      <c r="M54" s="41"/>
      <c r="X54" s="40"/>
      <c r="Y54" s="292" t="s">
        <v>136</v>
      </c>
      <c r="Z54" s="10">
        <f>I49+I51+ROUNDDOWN(AE53/60,0)</f>
        <v>0</v>
      </c>
      <c r="AA54" s="10">
        <f>AE53-60*ROUNDDOWN(AE53/60,0)</f>
        <v>0</v>
      </c>
      <c r="AB54" s="13"/>
      <c r="AD54" s="39"/>
      <c r="AE54" s="131">
        <f>J49</f>
        <v>0</v>
      </c>
    </row>
    <row r="55" spans="1:31" ht="12" customHeight="1" x14ac:dyDescent="0.2">
      <c r="X55" s="40"/>
      <c r="Y55" s="293" t="s">
        <v>256</v>
      </c>
      <c r="Z55" s="141">
        <f>I49+ROUNDDOWN(AD55/60,0)</f>
        <v>0</v>
      </c>
      <c r="AA55" s="141">
        <f>AE54-60*ROUNDDOWN(AE54/60,0)</f>
        <v>0</v>
      </c>
    </row>
    <row r="56" spans="1:31" ht="12" customHeight="1" x14ac:dyDescent="0.2">
      <c r="Y56" s="39"/>
    </row>
    <row r="57" spans="1:31" ht="12" customHeight="1" x14ac:dyDescent="0.2"/>
  </sheetData>
  <sheetProtection sheet="1" selectLockedCells="1"/>
  <mergeCells count="69">
    <mergeCell ref="A12:B12"/>
    <mergeCell ref="Y6:AD6"/>
    <mergeCell ref="Y8:AD8"/>
    <mergeCell ref="Y9:AD9"/>
    <mergeCell ref="Y7:AD7"/>
    <mergeCell ref="Y19:AD19"/>
    <mergeCell ref="A1:AC1"/>
    <mergeCell ref="A2:A3"/>
    <mergeCell ref="B2:B3"/>
    <mergeCell ref="C2:C3"/>
    <mergeCell ref="D2:D3"/>
    <mergeCell ref="R2:R3"/>
    <mergeCell ref="N2:N3"/>
    <mergeCell ref="P2:P3"/>
    <mergeCell ref="X2:X3"/>
    <mergeCell ref="E2:E3"/>
    <mergeCell ref="G2:G3"/>
    <mergeCell ref="Y2:AD3"/>
    <mergeCell ref="H2:L2"/>
    <mergeCell ref="A6:B6"/>
    <mergeCell ref="A5:B5"/>
    <mergeCell ref="A13:B13"/>
    <mergeCell ref="A37:B37"/>
    <mergeCell ref="Y4:AD4"/>
    <mergeCell ref="Y12:AD12"/>
    <mergeCell ref="Y14:AD14"/>
    <mergeCell ref="Y15:AD15"/>
    <mergeCell ref="Y22:AD22"/>
    <mergeCell ref="Y5:AD5"/>
    <mergeCell ref="Y10:AD10"/>
    <mergeCell ref="Y11:AD11"/>
    <mergeCell ref="Y20:AD20"/>
    <mergeCell ref="Y16:AD16"/>
    <mergeCell ref="Y17:AD17"/>
    <mergeCell ref="Y21:AD21"/>
    <mergeCell ref="Y13:AD13"/>
    <mergeCell ref="Y18:AD18"/>
    <mergeCell ref="Y40:AD40"/>
    <mergeCell ref="Y41:AD41"/>
    <mergeCell ref="A29:B29"/>
    <mergeCell ref="A21:B21"/>
    <mergeCell ref="Y25:AD25"/>
    <mergeCell ref="Y26:AD26"/>
    <mergeCell ref="Y23:AD23"/>
    <mergeCell ref="Y24:AD24"/>
    <mergeCell ref="Y39:AD39"/>
    <mergeCell ref="Y38:AD38"/>
    <mergeCell ref="Y27:AD27"/>
    <mergeCell ref="Y28:AD28"/>
    <mergeCell ref="Y29:AD29"/>
    <mergeCell ref="Y35:AD35"/>
    <mergeCell ref="Y36:AD36"/>
    <mergeCell ref="Y37:AD37"/>
    <mergeCell ref="Y30:AD30"/>
    <mergeCell ref="Y31:AD31"/>
    <mergeCell ref="Y32:AD32"/>
    <mergeCell ref="Y34:AD34"/>
    <mergeCell ref="Y33:AD33"/>
    <mergeCell ref="A50:B50"/>
    <mergeCell ref="A49:B49"/>
    <mergeCell ref="A51:B51"/>
    <mergeCell ref="Y42:AD42"/>
    <mergeCell ref="Y43:AD43"/>
    <mergeCell ref="Y47:AD47"/>
    <mergeCell ref="Y46:AD46"/>
    <mergeCell ref="A48:B48"/>
    <mergeCell ref="A45:B45"/>
    <mergeCell ref="Y45:AD45"/>
    <mergeCell ref="Y44:AD4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JA50"/>
  <sheetViews>
    <sheetView zoomScale="120" zoomScaleNormal="120" workbookViewId="0">
      <pane ySplit="3" topLeftCell="A16" activePane="bottomLeft" state="frozen"/>
      <selection activeCell="B1" sqref="B1"/>
      <selection pane="bottomLeft" activeCell="P23" sqref="P23"/>
    </sheetView>
  </sheetViews>
  <sheetFormatPr baseColWidth="10" defaultRowHeight="12.75" x14ac:dyDescent="0.2"/>
  <cols>
    <col min="1" max="1" width="9.7109375" customWidth="1"/>
    <col min="2" max="2" width="5.140625" customWidth="1"/>
    <col min="3" max="3" width="7.28515625" customWidth="1"/>
    <col min="4" max="4" width="4.85546875" customWidth="1"/>
    <col min="5" max="5" width="3.85546875" customWidth="1"/>
    <col min="6" max="6" width="6.5703125" style="47" hidden="1" customWidth="1"/>
    <col min="7" max="7" width="6" customWidth="1"/>
    <col min="8" max="8" width="6.42578125" hidden="1" customWidth="1"/>
    <col min="9" max="10" width="6.42578125" customWidth="1"/>
    <col min="11" max="11" width="6.42578125" hidden="1" customWidth="1"/>
    <col min="12" max="12" width="9.42578125" hidden="1" customWidth="1"/>
    <col min="13" max="13" width="7.5703125" customWidth="1"/>
    <col min="14" max="14" width="4.85546875" customWidth="1"/>
    <col min="15" max="15" width="4.85546875" style="47" hidden="1" customWidth="1"/>
    <col min="16" max="16" width="3.42578125" customWidth="1"/>
    <col min="17" max="17" width="3.42578125" style="47" hidden="1" customWidth="1"/>
    <col min="18" max="18" width="5" customWidth="1"/>
    <col min="19" max="19" width="3.42578125" style="47" hidden="1" customWidth="1"/>
    <col min="20" max="20" width="5.7109375" customWidth="1"/>
    <col min="21" max="21" width="3.85546875" style="47" hidden="1" customWidth="1"/>
    <col min="22" max="22" width="5.5703125" customWidth="1"/>
    <col min="23" max="23" width="3.85546875" style="47" hidden="1" customWidth="1"/>
    <col min="25" max="25" width="18.42578125" customWidth="1"/>
    <col min="26" max="26" width="9.85546875" customWidth="1"/>
    <col min="27" max="27" width="9.42578125" customWidth="1"/>
    <col min="29" max="30" width="9.85546875" customWidth="1"/>
    <col min="31" max="31" width="11.42578125" hidden="1" customWidth="1"/>
  </cols>
  <sheetData>
    <row r="1" spans="1:261" ht="18" x14ac:dyDescent="0.25">
      <c r="A1" s="424" t="s">
        <v>257</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132"/>
    </row>
    <row r="2" spans="1:261" ht="12" customHeight="1" x14ac:dyDescent="0.2">
      <c r="A2" s="425" t="s">
        <v>1</v>
      </c>
      <c r="B2" s="425" t="s">
        <v>9</v>
      </c>
      <c r="C2" s="425" t="s">
        <v>0</v>
      </c>
      <c r="D2" s="425" t="s">
        <v>14</v>
      </c>
      <c r="E2" s="425" t="s">
        <v>15</v>
      </c>
      <c r="F2" s="44" t="s">
        <v>15</v>
      </c>
      <c r="G2" s="427" t="s">
        <v>12</v>
      </c>
      <c r="H2" s="476" t="s">
        <v>296</v>
      </c>
      <c r="I2" s="477"/>
      <c r="J2" s="477"/>
      <c r="K2" s="477"/>
      <c r="L2" s="478"/>
      <c r="M2" s="16" t="s">
        <v>16</v>
      </c>
      <c r="N2" s="429" t="s">
        <v>39</v>
      </c>
      <c r="O2" s="93"/>
      <c r="P2" s="429" t="s">
        <v>11</v>
      </c>
      <c r="Q2" s="93"/>
      <c r="R2" s="429" t="s">
        <v>21</v>
      </c>
      <c r="S2" s="93"/>
      <c r="T2" s="16" t="s">
        <v>18</v>
      </c>
      <c r="U2" s="93"/>
      <c r="V2" s="16" t="s">
        <v>18</v>
      </c>
      <c r="W2" s="93"/>
      <c r="X2" s="464" t="s">
        <v>13</v>
      </c>
      <c r="Y2" s="433" t="s">
        <v>215</v>
      </c>
      <c r="Z2" s="434"/>
      <c r="AA2" s="434"/>
      <c r="AB2" s="434"/>
      <c r="AC2" s="434"/>
      <c r="AD2" s="435"/>
    </row>
    <row r="3" spans="1:261" ht="11.45" customHeight="1" x14ac:dyDescent="0.2">
      <c r="A3" s="426"/>
      <c r="B3" s="426"/>
      <c r="C3" s="426"/>
      <c r="D3" s="426"/>
      <c r="E3" s="426"/>
      <c r="F3" s="44"/>
      <c r="G3" s="428"/>
      <c r="H3" s="222" t="s">
        <v>0</v>
      </c>
      <c r="I3" s="197" t="s">
        <v>14</v>
      </c>
      <c r="J3" s="197" t="s">
        <v>15</v>
      </c>
      <c r="K3" s="196"/>
      <c r="L3" s="222" t="s">
        <v>12</v>
      </c>
      <c r="M3" s="17" t="s">
        <v>17</v>
      </c>
      <c r="N3" s="430"/>
      <c r="O3" s="94"/>
      <c r="P3" s="430"/>
      <c r="Q3" s="94"/>
      <c r="R3" s="430"/>
      <c r="S3" s="94"/>
      <c r="T3" s="17" t="s">
        <v>19</v>
      </c>
      <c r="U3" s="94"/>
      <c r="V3" s="17" t="s">
        <v>20</v>
      </c>
      <c r="W3" s="94"/>
      <c r="X3" s="465"/>
      <c r="Y3" s="436"/>
      <c r="Z3" s="437"/>
      <c r="AA3" s="437"/>
      <c r="AB3" s="437"/>
      <c r="AC3" s="437"/>
      <c r="AD3" s="438"/>
    </row>
    <row r="4" spans="1:261" ht="12.95" hidden="1" customHeight="1" x14ac:dyDescent="0.2">
      <c r="A4" s="2" t="s">
        <v>101</v>
      </c>
      <c r="B4" s="29">
        <v>1</v>
      </c>
      <c r="C4" s="24"/>
      <c r="D4" s="24"/>
      <c r="E4" s="24"/>
      <c r="F4" s="44">
        <f>E4</f>
        <v>0</v>
      </c>
      <c r="G4" s="58" t="str">
        <f>IF((D4*60+E4)=0,"",ROUND((C4*60)/(D4*60+E4),1))</f>
        <v/>
      </c>
      <c r="H4" s="199"/>
      <c r="I4" s="199"/>
      <c r="J4" s="199"/>
      <c r="K4" s="44">
        <f t="shared" ref="K4:K9" si="0">J4</f>
        <v>0</v>
      </c>
      <c r="L4" s="206" t="str">
        <f>IF((I4*60+J4)=0,"",ROUND((H4*60)/(I4*60+J4),1))</f>
        <v/>
      </c>
      <c r="M4" s="78"/>
      <c r="N4" s="78"/>
      <c r="O4" s="107">
        <f>IF(N4="",0,1)</f>
        <v>0</v>
      </c>
      <c r="P4" s="78"/>
      <c r="Q4" s="107">
        <f>IF(P4="",0,1)</f>
        <v>0</v>
      </c>
      <c r="R4" s="78"/>
      <c r="S4" s="107">
        <f>IF(R4="",0,1)</f>
        <v>0</v>
      </c>
      <c r="T4" s="78"/>
      <c r="U4" s="107">
        <f>IF(T4="",0,1)</f>
        <v>0</v>
      </c>
      <c r="V4" s="78"/>
      <c r="W4" s="107">
        <f>IF(V4="",0,1)</f>
        <v>0</v>
      </c>
      <c r="X4" s="152"/>
      <c r="Y4" s="468"/>
      <c r="Z4" s="468"/>
      <c r="AA4" s="468"/>
      <c r="AB4" s="468"/>
      <c r="AC4" s="468"/>
      <c r="AD4" s="468"/>
    </row>
    <row r="5" spans="1:261" ht="12.95" customHeight="1" x14ac:dyDescent="0.2">
      <c r="A5" s="2" t="s">
        <v>102</v>
      </c>
      <c r="B5" s="29">
        <v>1</v>
      </c>
      <c r="C5" s="24"/>
      <c r="D5" s="24"/>
      <c r="E5" s="24"/>
      <c r="F5" s="44">
        <f t="shared" ref="F5:F9" si="1">E5</f>
        <v>0</v>
      </c>
      <c r="G5" s="58" t="str">
        <f t="shared" ref="G5:G9" si="2">IF((D5*60+E5)=0,"",ROUND((C5*60)/(D5*60+E5),1))</f>
        <v/>
      </c>
      <c r="H5" s="199"/>
      <c r="I5" s="199"/>
      <c r="J5" s="199"/>
      <c r="K5" s="44">
        <f t="shared" si="0"/>
        <v>0</v>
      </c>
      <c r="L5" s="206" t="str">
        <f t="shared" ref="L5:L9" si="3">IF((I5*60+J5)=0,"",ROUND((H5*60)/(I5*60+J5),1))</f>
        <v/>
      </c>
      <c r="M5" s="78"/>
      <c r="N5" s="78"/>
      <c r="O5" s="107">
        <f t="shared" ref="O5:W9" si="4">IF(N5="",O4,O4+1)</f>
        <v>0</v>
      </c>
      <c r="P5" s="78"/>
      <c r="Q5" s="107">
        <f t="shared" si="4"/>
        <v>0</v>
      </c>
      <c r="R5" s="78"/>
      <c r="S5" s="107">
        <f t="shared" si="4"/>
        <v>0</v>
      </c>
      <c r="T5" s="78"/>
      <c r="U5" s="107">
        <f t="shared" si="4"/>
        <v>0</v>
      </c>
      <c r="V5" s="78"/>
      <c r="W5" s="107">
        <f t="shared" si="4"/>
        <v>0</v>
      </c>
      <c r="X5" s="152"/>
      <c r="Y5" s="468"/>
      <c r="Z5" s="468"/>
      <c r="AA5" s="468"/>
      <c r="AB5" s="468"/>
      <c r="AC5" s="468"/>
      <c r="AD5" s="468"/>
    </row>
    <row r="6" spans="1:261" ht="12.95" customHeight="1" x14ac:dyDescent="0.2">
      <c r="A6" s="2" t="s">
        <v>99</v>
      </c>
      <c r="B6" s="29">
        <f t="shared" ref="B6:B9" si="5">B5+1</f>
        <v>2</v>
      </c>
      <c r="C6" s="24"/>
      <c r="D6" s="24"/>
      <c r="E6" s="24"/>
      <c r="F6" s="44">
        <f t="shared" si="1"/>
        <v>0</v>
      </c>
      <c r="G6" s="58" t="str">
        <f t="shared" si="2"/>
        <v/>
      </c>
      <c r="H6" s="199"/>
      <c r="I6" s="199"/>
      <c r="J6" s="199"/>
      <c r="K6" s="44">
        <f t="shared" si="0"/>
        <v>0</v>
      </c>
      <c r="L6" s="206" t="str">
        <f t="shared" si="3"/>
        <v/>
      </c>
      <c r="M6" s="78"/>
      <c r="N6" s="78"/>
      <c r="O6" s="107">
        <f t="shared" si="4"/>
        <v>0</v>
      </c>
      <c r="P6" s="78"/>
      <c r="Q6" s="107">
        <f t="shared" si="4"/>
        <v>0</v>
      </c>
      <c r="R6" s="78"/>
      <c r="S6" s="107">
        <f t="shared" si="4"/>
        <v>0</v>
      </c>
      <c r="T6" s="78"/>
      <c r="U6" s="107">
        <f t="shared" si="4"/>
        <v>0</v>
      </c>
      <c r="V6" s="78"/>
      <c r="W6" s="107">
        <f t="shared" si="4"/>
        <v>0</v>
      </c>
      <c r="X6" s="152"/>
      <c r="Y6" s="468"/>
      <c r="Z6" s="468"/>
      <c r="AA6" s="468"/>
      <c r="AB6" s="468"/>
      <c r="AC6" s="468"/>
      <c r="AD6" s="468"/>
    </row>
    <row r="7" spans="1:261" ht="12.95" customHeight="1" x14ac:dyDescent="0.2">
      <c r="A7" s="2" t="s">
        <v>95</v>
      </c>
      <c r="B7" s="29">
        <f t="shared" si="5"/>
        <v>3</v>
      </c>
      <c r="C7" s="24"/>
      <c r="D7" s="24"/>
      <c r="E7" s="24"/>
      <c r="F7" s="44">
        <f t="shared" si="1"/>
        <v>0</v>
      </c>
      <c r="G7" s="58" t="str">
        <f t="shared" si="2"/>
        <v/>
      </c>
      <c r="H7" s="199"/>
      <c r="I7" s="199"/>
      <c r="J7" s="199"/>
      <c r="K7" s="44">
        <f t="shared" si="0"/>
        <v>0</v>
      </c>
      <c r="L7" s="206" t="str">
        <f t="shared" si="3"/>
        <v/>
      </c>
      <c r="M7" s="78"/>
      <c r="N7" s="78"/>
      <c r="O7" s="107">
        <f t="shared" si="4"/>
        <v>0</v>
      </c>
      <c r="P7" s="78"/>
      <c r="Q7" s="107">
        <f t="shared" si="4"/>
        <v>0</v>
      </c>
      <c r="R7" s="78"/>
      <c r="S7" s="107">
        <f t="shared" si="4"/>
        <v>0</v>
      </c>
      <c r="T7" s="78"/>
      <c r="U7" s="107">
        <f t="shared" si="4"/>
        <v>0</v>
      </c>
      <c r="V7" s="78"/>
      <c r="W7" s="107">
        <f t="shared" si="4"/>
        <v>0</v>
      </c>
      <c r="X7" s="152"/>
      <c r="Y7" s="469" t="s">
        <v>274</v>
      </c>
      <c r="Z7" s="469"/>
      <c r="AA7" s="469"/>
      <c r="AB7" s="469"/>
      <c r="AC7" s="469"/>
      <c r="AD7" s="469"/>
    </row>
    <row r="8" spans="1:261" ht="12.95" customHeight="1" x14ac:dyDescent="0.2">
      <c r="A8" s="2" t="s">
        <v>96</v>
      </c>
      <c r="B8" s="29">
        <f t="shared" si="5"/>
        <v>4</v>
      </c>
      <c r="C8" s="24"/>
      <c r="D8" s="24"/>
      <c r="E8" s="24"/>
      <c r="F8" s="44">
        <f t="shared" si="1"/>
        <v>0</v>
      </c>
      <c r="G8" s="58" t="str">
        <f t="shared" si="2"/>
        <v/>
      </c>
      <c r="H8" s="199"/>
      <c r="I8" s="199"/>
      <c r="J8" s="199"/>
      <c r="K8" s="44">
        <f t="shared" si="0"/>
        <v>0</v>
      </c>
      <c r="L8" s="206" t="str">
        <f t="shared" si="3"/>
        <v/>
      </c>
      <c r="M8" s="78"/>
      <c r="N8" s="78"/>
      <c r="O8" s="107">
        <f t="shared" si="4"/>
        <v>0</v>
      </c>
      <c r="P8" s="78"/>
      <c r="Q8" s="107">
        <f t="shared" si="4"/>
        <v>0</v>
      </c>
      <c r="R8" s="78"/>
      <c r="S8" s="107">
        <f t="shared" si="4"/>
        <v>0</v>
      </c>
      <c r="T8" s="78"/>
      <c r="U8" s="107">
        <f t="shared" si="4"/>
        <v>0</v>
      </c>
      <c r="V8" s="78"/>
      <c r="W8" s="107">
        <f t="shared" si="4"/>
        <v>0</v>
      </c>
      <c r="X8" s="152"/>
      <c r="Y8" s="470"/>
      <c r="Z8" s="470"/>
      <c r="AA8" s="470"/>
      <c r="AB8" s="470"/>
      <c r="AC8" s="470"/>
      <c r="AD8" s="470"/>
    </row>
    <row r="9" spans="1:261" x14ac:dyDescent="0.2">
      <c r="A9" s="44" t="s">
        <v>5</v>
      </c>
      <c r="B9" s="194">
        <f t="shared" si="5"/>
        <v>5</v>
      </c>
      <c r="C9" s="24"/>
      <c r="D9" s="24"/>
      <c r="E9" s="24"/>
      <c r="F9" s="44">
        <f t="shared" si="1"/>
        <v>0</v>
      </c>
      <c r="G9" s="58" t="str">
        <f t="shared" si="2"/>
        <v/>
      </c>
      <c r="H9" s="199"/>
      <c r="I9" s="199"/>
      <c r="J9" s="199"/>
      <c r="K9" s="44">
        <f t="shared" si="0"/>
        <v>0</v>
      </c>
      <c r="L9" s="206" t="str">
        <f t="shared" si="3"/>
        <v/>
      </c>
      <c r="M9" s="78"/>
      <c r="N9" s="78"/>
      <c r="O9" s="107">
        <f t="shared" si="4"/>
        <v>0</v>
      </c>
      <c r="P9" s="78"/>
      <c r="Q9" s="107">
        <f t="shared" si="4"/>
        <v>0</v>
      </c>
      <c r="R9" s="78"/>
      <c r="S9" s="107">
        <f t="shared" si="4"/>
        <v>0</v>
      </c>
      <c r="T9" s="78"/>
      <c r="U9" s="107">
        <f t="shared" si="4"/>
        <v>0</v>
      </c>
      <c r="V9" s="78"/>
      <c r="W9" s="107">
        <f t="shared" si="4"/>
        <v>0</v>
      </c>
      <c r="X9" s="152"/>
      <c r="Y9" s="470"/>
      <c r="Z9" s="470"/>
      <c r="AA9" s="470"/>
      <c r="AB9" s="470"/>
      <c r="AC9" s="470"/>
      <c r="AD9" s="470"/>
    </row>
    <row r="10" spans="1:261" s="48" customFormat="1" x14ac:dyDescent="0.2">
      <c r="A10" s="466" t="s">
        <v>10</v>
      </c>
      <c r="B10" s="467"/>
      <c r="C10" s="63">
        <f>SUM(C4:C9)</f>
        <v>0</v>
      </c>
      <c r="D10" s="63">
        <f>SUM(D4:D9)+ROUNDDOWN(F10/60,0)</f>
        <v>0</v>
      </c>
      <c r="E10" s="63">
        <f>F10-60*ROUNDDOWN(F10/60,0)</f>
        <v>0</v>
      </c>
      <c r="F10" s="97">
        <f>SUM(F4:F9)</f>
        <v>0</v>
      </c>
      <c r="G10" s="117">
        <f>IF((D10*60+E10)=0,0,ROUND((C10*60)/(D10*60+E10),1))</f>
        <v>0</v>
      </c>
      <c r="H10" s="63">
        <f>SUM(H4:H9)</f>
        <v>0</v>
      </c>
      <c r="I10" s="63">
        <f>SUM(I4:I9)+ROUNDDOWN(K10/60,0)</f>
        <v>0</v>
      </c>
      <c r="J10" s="63">
        <f>K10-60*ROUNDDOWN(K10/60,0)</f>
        <v>0</v>
      </c>
      <c r="K10" s="97">
        <f>SUM(K4:K9)</f>
        <v>0</v>
      </c>
      <c r="L10" s="117">
        <f>IF((I10*60+J10)=0,0,ROUND((H10*60)/(I10*60+J10),1))</f>
        <v>0</v>
      </c>
      <c r="M10" s="64">
        <f>SUM(M4:M9)</f>
        <v>0</v>
      </c>
      <c r="N10" s="65">
        <f>IF(SUM(N4:N9)=0,0,ROUND(AVERAGE(N4:N9),0))</f>
        <v>0</v>
      </c>
      <c r="O10" s="108">
        <f>IF(O9=0,0,1)</f>
        <v>0</v>
      </c>
      <c r="P10" s="65">
        <f>IF(SUM(P4:P9)=0,0,ROUND(AVERAGE(P4:P9),0))</f>
        <v>0</v>
      </c>
      <c r="Q10" s="108">
        <f>IF(Q9=0,0,1)</f>
        <v>0</v>
      </c>
      <c r="R10" s="65">
        <f>IF(SUM(R4:R9)=0,0,ROUND(AVERAGE(R4:R9),0))</f>
        <v>0</v>
      </c>
      <c r="S10" s="108">
        <f>IF(S9=0,0,1)</f>
        <v>0</v>
      </c>
      <c r="T10" s="65">
        <f>IF(SUM(T4:T9)=0,0,ROUND(AVERAGE(T4:T9),0))</f>
        <v>0</v>
      </c>
      <c r="U10" s="108">
        <f>IF(U9=0,0,1)</f>
        <v>0</v>
      </c>
      <c r="V10" s="65">
        <f>IF(SUM(V4:V9)=0,0,ROUND(AVERAGE(V4:V9),0))</f>
        <v>0</v>
      </c>
      <c r="W10" s="108">
        <f>IF(W9=0,0,1)</f>
        <v>0</v>
      </c>
      <c r="X10" s="150"/>
      <c r="Y10" s="474"/>
      <c r="Z10" s="474"/>
      <c r="AA10" s="474"/>
      <c r="AB10" s="474"/>
      <c r="AC10" s="474"/>
      <c r="AD10" s="474"/>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row>
    <row r="11" spans="1:261" s="62" customFormat="1" x14ac:dyDescent="0.2">
      <c r="A11" s="454" t="s">
        <v>57</v>
      </c>
      <c r="B11" s="455"/>
      <c r="C11" s="227">
        <f>C10+Janvier!C48</f>
        <v>0</v>
      </c>
      <c r="D11" s="46">
        <f>ROUNDDOWN(F11/60,0)+Janvier!D48+D10</f>
        <v>0</v>
      </c>
      <c r="E11" s="46">
        <f>F11-60*ROUNDDOWN(F11/60,0)</f>
        <v>0</v>
      </c>
      <c r="F11" s="91">
        <f>E10+Janvier!E48</f>
        <v>0</v>
      </c>
      <c r="G11" s="46">
        <f>IF((D11*60+E11)=0,0,ROUND((C11*60)/(D11*60+E11),1))</f>
        <v>0</v>
      </c>
      <c r="H11" s="227">
        <f>H10+Janvier!H48</f>
        <v>0</v>
      </c>
      <c r="I11" s="46">
        <f>ROUNDDOWN(K11/60,0)+Janvier!I48+I10</f>
        <v>0</v>
      </c>
      <c r="J11" s="46">
        <f>K11-60*ROUNDDOWN(K11/60,0)</f>
        <v>0</v>
      </c>
      <c r="K11" s="91">
        <f>J10+Janvier!J48</f>
        <v>0</v>
      </c>
      <c r="L11" s="46">
        <f>IF((I11*60+J11)=0,0,ROUND((H11*60)/(I11*60+J11),1))</f>
        <v>0</v>
      </c>
      <c r="M11" s="56">
        <f>M10+Janvier!M48</f>
        <v>0</v>
      </c>
      <c r="N11" s="56">
        <f>IF(N10=0,Janvier!N48,IF(N10+Janvier!N48=0,"",ROUND((SUM(N4:N9)+SUM(Janvier!N48:'Janvier'!N48))/(O9+Janvier!O48),0)))</f>
        <v>0</v>
      </c>
      <c r="O11" s="246"/>
      <c r="P11" s="56">
        <f>IF(P10=0,Janvier!P48,IF(P10+Janvier!P48=0,"",ROUND((SUM(P4:P9)+SUM(Janvier!P48:'Janvier'!P48))/(Q9+Janvier!Q48),0)))</f>
        <v>0</v>
      </c>
      <c r="Q11" s="246"/>
      <c r="R11" s="56">
        <f>IF(R10=0,Janvier!R48,IF(R10+Janvier!R48=0,"",ROUND((SUM(R4:R9)+SUM(Janvier!R48:'Janvier'!R48))/(S9+Janvier!S48),0)))</f>
        <v>0</v>
      </c>
      <c r="S11" s="246"/>
      <c r="T11" s="56">
        <f>IF(T10=0,Janvier!T48,IF(T10+Janvier!T48=0,"",ROUND((SUM(T4:T9)+SUM(Janvier!T48:'Janvier'!T48))/(U9+Janvier!U48),0)))</f>
        <v>0</v>
      </c>
      <c r="U11" s="246"/>
      <c r="V11" s="56">
        <f>IF(V10=0,Janvier!V48,IF(V10+Janvier!V48=0,"",ROUND((SUM(V4:V9)+SUM(Janvier!V48:'Janvier'!V48))/(W9+Janvier!W48),0)))</f>
        <v>0</v>
      </c>
      <c r="W11" s="246"/>
      <c r="X11" s="151"/>
      <c r="Y11" s="475"/>
      <c r="Z11" s="475"/>
      <c r="AA11" s="475"/>
      <c r="AB11" s="475"/>
      <c r="AC11" s="475"/>
      <c r="AD11" s="475"/>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row>
    <row r="12" spans="1:261" x14ac:dyDescent="0.2">
      <c r="A12" s="2" t="s">
        <v>6</v>
      </c>
      <c r="B12" s="2">
        <f>B9+1</f>
        <v>6</v>
      </c>
      <c r="C12" s="24"/>
      <c r="D12" s="24"/>
      <c r="E12" s="24"/>
      <c r="F12" s="44">
        <f>E12</f>
        <v>0</v>
      </c>
      <c r="G12" s="58" t="str">
        <f>IF((D12*60+E12)=0,"",ROUND((C12*60)/(D12*60+E12),1))</f>
        <v/>
      </c>
      <c r="H12" s="199"/>
      <c r="I12" s="199"/>
      <c r="J12" s="199"/>
      <c r="K12" s="44">
        <f>J12</f>
        <v>0</v>
      </c>
      <c r="L12" s="206" t="str">
        <f>IF((I12*60+J12)=0,"",ROUND((H12*60)/(I12*60+J12),1))</f>
        <v/>
      </c>
      <c r="M12" s="78"/>
      <c r="N12" s="78"/>
      <c r="O12" s="107">
        <f>IF(N12="",0,1)</f>
        <v>0</v>
      </c>
      <c r="P12" s="78"/>
      <c r="Q12" s="107">
        <f>IF(P12="",0,1)</f>
        <v>0</v>
      </c>
      <c r="R12" s="78"/>
      <c r="S12" s="107">
        <f>IF(R12="",0,1)</f>
        <v>0</v>
      </c>
      <c r="T12" s="78"/>
      <c r="U12" s="107">
        <f>IF(T12="",0,1)</f>
        <v>0</v>
      </c>
      <c r="V12" s="78"/>
      <c r="W12" s="107">
        <f>IF(V12="",0,1)</f>
        <v>0</v>
      </c>
      <c r="X12" s="152"/>
      <c r="Y12" s="470"/>
      <c r="Z12" s="470"/>
      <c r="AA12" s="470"/>
      <c r="AB12" s="470"/>
      <c r="AC12" s="470"/>
      <c r="AD12" s="470"/>
    </row>
    <row r="13" spans="1:261" x14ac:dyDescent="0.2">
      <c r="A13" s="2" t="s">
        <v>7</v>
      </c>
      <c r="B13" s="2">
        <f>B12+1</f>
        <v>7</v>
      </c>
      <c r="C13" s="24"/>
      <c r="D13" s="24"/>
      <c r="E13" s="24"/>
      <c r="F13" s="44">
        <f t="shared" ref="F13:F18" si="6">E13</f>
        <v>0</v>
      </c>
      <c r="G13" s="58" t="str">
        <f t="shared" ref="G13:G18" si="7">IF((D13*60+E13)=0,"",ROUND((C13*60)/(D13*60+E13),1))</f>
        <v/>
      </c>
      <c r="H13" s="199"/>
      <c r="I13" s="199"/>
      <c r="J13" s="199"/>
      <c r="K13" s="44">
        <f t="shared" ref="K13:K18" si="8">J13</f>
        <v>0</v>
      </c>
      <c r="L13" s="206" t="str">
        <f t="shared" ref="L13:L18" si="9">IF((I13*60+J13)=0,"",ROUND((H13*60)/(I13*60+J13),1))</f>
        <v/>
      </c>
      <c r="M13" s="78"/>
      <c r="N13" s="78"/>
      <c r="O13" s="107">
        <f t="shared" ref="O13:O18" si="10">IF(N13="",O12,O12+1)</f>
        <v>0</v>
      </c>
      <c r="P13" s="78"/>
      <c r="Q13" s="107">
        <f t="shared" ref="Q13:Q18" si="11">IF(P13="",Q12,Q12+1)</f>
        <v>0</v>
      </c>
      <c r="R13" s="78"/>
      <c r="S13" s="107">
        <f t="shared" ref="S13:S18" si="12">IF(R13="",S12,S12+1)</f>
        <v>0</v>
      </c>
      <c r="T13" s="78"/>
      <c r="U13" s="107">
        <f t="shared" ref="U13:U18" si="13">IF(T13="",U12,U12+1)</f>
        <v>0</v>
      </c>
      <c r="V13" s="78"/>
      <c r="W13" s="107">
        <f t="shared" ref="W13:W18" si="14">IF(V13="",W12,W12+1)</f>
        <v>0</v>
      </c>
      <c r="X13" s="152"/>
      <c r="Y13" s="470"/>
      <c r="Z13" s="470"/>
      <c r="AA13" s="470"/>
      <c r="AB13" s="470"/>
      <c r="AC13" s="470"/>
      <c r="AD13" s="470"/>
    </row>
    <row r="14" spans="1:261" x14ac:dyDescent="0.2">
      <c r="A14" s="2" t="s">
        <v>8</v>
      </c>
      <c r="B14" s="2">
        <f t="shared" ref="B14:B31" si="15">B13+1</f>
        <v>8</v>
      </c>
      <c r="C14" s="24"/>
      <c r="D14" s="24"/>
      <c r="E14" s="24"/>
      <c r="F14" s="44">
        <f t="shared" si="6"/>
        <v>0</v>
      </c>
      <c r="G14" s="58" t="str">
        <f t="shared" si="7"/>
        <v/>
      </c>
      <c r="H14" s="199"/>
      <c r="I14" s="199"/>
      <c r="J14" s="199"/>
      <c r="K14" s="44">
        <f t="shared" si="8"/>
        <v>0</v>
      </c>
      <c r="L14" s="206" t="str">
        <f t="shared" si="9"/>
        <v/>
      </c>
      <c r="M14" s="78"/>
      <c r="N14" s="78"/>
      <c r="O14" s="107">
        <f t="shared" si="10"/>
        <v>0</v>
      </c>
      <c r="P14" s="78"/>
      <c r="Q14" s="107">
        <f t="shared" si="11"/>
        <v>0</v>
      </c>
      <c r="R14" s="78"/>
      <c r="S14" s="107">
        <f t="shared" si="12"/>
        <v>0</v>
      </c>
      <c r="T14" s="78"/>
      <c r="U14" s="107">
        <f t="shared" si="13"/>
        <v>0</v>
      </c>
      <c r="V14" s="78"/>
      <c r="W14" s="107">
        <f t="shared" si="14"/>
        <v>0</v>
      </c>
      <c r="X14" s="152"/>
      <c r="Y14" s="470"/>
      <c r="Z14" s="470"/>
      <c r="AA14" s="470"/>
      <c r="AB14" s="470"/>
      <c r="AC14" s="470"/>
      <c r="AD14" s="470"/>
    </row>
    <row r="15" spans="1:261" x14ac:dyDescent="0.2">
      <c r="A15" s="2" t="s">
        <v>2</v>
      </c>
      <c r="B15" s="2">
        <f t="shared" si="15"/>
        <v>9</v>
      </c>
      <c r="C15" s="24"/>
      <c r="D15" s="24"/>
      <c r="E15" s="24"/>
      <c r="F15" s="44">
        <f t="shared" si="6"/>
        <v>0</v>
      </c>
      <c r="G15" s="58" t="str">
        <f t="shared" si="7"/>
        <v/>
      </c>
      <c r="H15" s="199"/>
      <c r="I15" s="199"/>
      <c r="J15" s="199"/>
      <c r="K15" s="44">
        <f t="shared" si="8"/>
        <v>0</v>
      </c>
      <c r="L15" s="206" t="str">
        <f t="shared" si="9"/>
        <v/>
      </c>
      <c r="M15" s="78"/>
      <c r="N15" s="78"/>
      <c r="O15" s="107">
        <f t="shared" si="10"/>
        <v>0</v>
      </c>
      <c r="P15" s="78"/>
      <c r="Q15" s="107">
        <f t="shared" si="11"/>
        <v>0</v>
      </c>
      <c r="R15" s="78"/>
      <c r="S15" s="107">
        <f t="shared" si="12"/>
        <v>0</v>
      </c>
      <c r="T15" s="78"/>
      <c r="U15" s="107">
        <f t="shared" si="13"/>
        <v>0</v>
      </c>
      <c r="V15" s="78"/>
      <c r="W15" s="107">
        <f t="shared" si="14"/>
        <v>0</v>
      </c>
      <c r="X15" s="152"/>
      <c r="Y15" s="470"/>
      <c r="Z15" s="470"/>
      <c r="AA15" s="470"/>
      <c r="AB15" s="470"/>
      <c r="AC15" s="470"/>
      <c r="AD15" s="470"/>
    </row>
    <row r="16" spans="1:261" x14ac:dyDescent="0.2">
      <c r="A16" s="2" t="s">
        <v>3</v>
      </c>
      <c r="B16" s="2">
        <f t="shared" si="15"/>
        <v>10</v>
      </c>
      <c r="C16" s="24"/>
      <c r="D16" s="24"/>
      <c r="E16" s="24"/>
      <c r="F16" s="44">
        <f t="shared" si="6"/>
        <v>0</v>
      </c>
      <c r="G16" s="58" t="str">
        <f t="shared" si="7"/>
        <v/>
      </c>
      <c r="H16" s="199"/>
      <c r="I16" s="199"/>
      <c r="J16" s="199"/>
      <c r="K16" s="44">
        <f t="shared" si="8"/>
        <v>0</v>
      </c>
      <c r="L16" s="206" t="str">
        <f t="shared" si="9"/>
        <v/>
      </c>
      <c r="M16" s="78"/>
      <c r="N16" s="78"/>
      <c r="O16" s="107">
        <f t="shared" si="10"/>
        <v>0</v>
      </c>
      <c r="P16" s="78"/>
      <c r="Q16" s="107">
        <f t="shared" si="11"/>
        <v>0</v>
      </c>
      <c r="R16" s="78"/>
      <c r="S16" s="107">
        <f t="shared" si="12"/>
        <v>0</v>
      </c>
      <c r="T16" s="78"/>
      <c r="U16" s="107">
        <f t="shared" si="13"/>
        <v>0</v>
      </c>
      <c r="V16" s="78"/>
      <c r="W16" s="107">
        <f t="shared" si="14"/>
        <v>0</v>
      </c>
      <c r="X16" s="152"/>
      <c r="Y16" s="470"/>
      <c r="Z16" s="470"/>
      <c r="AA16" s="470"/>
      <c r="AB16" s="470"/>
      <c r="AC16" s="470"/>
      <c r="AD16" s="470"/>
    </row>
    <row r="17" spans="1:30" x14ac:dyDescent="0.2">
      <c r="A17" s="2" t="s">
        <v>4</v>
      </c>
      <c r="B17" s="2">
        <f t="shared" si="15"/>
        <v>11</v>
      </c>
      <c r="C17" s="24"/>
      <c r="D17" s="24"/>
      <c r="E17" s="24"/>
      <c r="F17" s="44">
        <f t="shared" si="6"/>
        <v>0</v>
      </c>
      <c r="G17" s="58" t="str">
        <f t="shared" si="7"/>
        <v/>
      </c>
      <c r="H17" s="199"/>
      <c r="I17" s="199"/>
      <c r="J17" s="199"/>
      <c r="K17" s="44">
        <f t="shared" si="8"/>
        <v>0</v>
      </c>
      <c r="L17" s="206" t="str">
        <f t="shared" si="9"/>
        <v/>
      </c>
      <c r="M17" s="78"/>
      <c r="N17" s="78"/>
      <c r="O17" s="107">
        <f t="shared" si="10"/>
        <v>0</v>
      </c>
      <c r="P17" s="78"/>
      <c r="Q17" s="107">
        <f t="shared" si="11"/>
        <v>0</v>
      </c>
      <c r="R17" s="78"/>
      <c r="S17" s="107">
        <f t="shared" si="12"/>
        <v>0</v>
      </c>
      <c r="T17" s="78"/>
      <c r="U17" s="107">
        <f t="shared" si="13"/>
        <v>0</v>
      </c>
      <c r="V17" s="78"/>
      <c r="W17" s="107">
        <f t="shared" si="14"/>
        <v>0</v>
      </c>
      <c r="X17" s="152"/>
      <c r="Y17" s="470"/>
      <c r="Z17" s="470"/>
      <c r="AA17" s="470"/>
      <c r="AB17" s="470"/>
      <c r="AC17" s="470"/>
      <c r="AD17" s="470"/>
    </row>
    <row r="18" spans="1:30" x14ac:dyDescent="0.2">
      <c r="A18" s="44" t="s">
        <v>5</v>
      </c>
      <c r="B18" s="44">
        <f t="shared" si="15"/>
        <v>12</v>
      </c>
      <c r="C18" s="24"/>
      <c r="D18" s="24"/>
      <c r="E18" s="24"/>
      <c r="F18" s="44">
        <f t="shared" si="6"/>
        <v>0</v>
      </c>
      <c r="G18" s="58" t="str">
        <f t="shared" si="7"/>
        <v/>
      </c>
      <c r="H18" s="199"/>
      <c r="I18" s="199"/>
      <c r="J18" s="199"/>
      <c r="K18" s="44">
        <f t="shared" si="8"/>
        <v>0</v>
      </c>
      <c r="L18" s="206" t="str">
        <f t="shared" si="9"/>
        <v/>
      </c>
      <c r="M18" s="78"/>
      <c r="N18" s="78"/>
      <c r="O18" s="107">
        <f t="shared" si="10"/>
        <v>0</v>
      </c>
      <c r="P18" s="78"/>
      <c r="Q18" s="107">
        <f t="shared" si="11"/>
        <v>0</v>
      </c>
      <c r="R18" s="78"/>
      <c r="S18" s="107">
        <f t="shared" si="12"/>
        <v>0</v>
      </c>
      <c r="T18" s="78"/>
      <c r="U18" s="107">
        <f t="shared" si="13"/>
        <v>0</v>
      </c>
      <c r="V18" s="78"/>
      <c r="W18" s="107">
        <f t="shared" si="14"/>
        <v>0</v>
      </c>
      <c r="X18" s="152"/>
      <c r="Y18" s="470"/>
      <c r="Z18" s="470"/>
      <c r="AA18" s="470"/>
      <c r="AB18" s="470"/>
      <c r="AC18" s="470"/>
      <c r="AD18" s="470"/>
    </row>
    <row r="19" spans="1:30" s="6" customFormat="1" x14ac:dyDescent="0.2">
      <c r="A19" s="397" t="s">
        <v>125</v>
      </c>
      <c r="B19" s="398"/>
      <c r="C19" s="11">
        <f>SUM(C12:C18)</f>
        <v>0</v>
      </c>
      <c r="D19" s="11">
        <f>SUM(D12:D18)+ROUNDDOWN(F19/60,0)</f>
        <v>0</v>
      </c>
      <c r="E19" s="11">
        <f>F19-60*ROUNDDOWN(F19/60,0)</f>
        <v>0</v>
      </c>
      <c r="F19" s="90">
        <f>SUM(F12:F18)</f>
        <v>0</v>
      </c>
      <c r="G19" s="117">
        <f>IF((D19*60+E19)=0,0,ROUND((C19*60)/(D19*60+E19),1))</f>
        <v>0</v>
      </c>
      <c r="H19" s="11">
        <f>SUM(H12:H18)</f>
        <v>0</v>
      </c>
      <c r="I19" s="11">
        <f>SUM(I12:I18)+ROUNDDOWN(K19/60,0)</f>
        <v>0</v>
      </c>
      <c r="J19" s="11">
        <f>K19-60*ROUNDDOWN(K19/60,0)</f>
        <v>0</v>
      </c>
      <c r="K19" s="90">
        <f>SUM(K12:K18)</f>
        <v>0</v>
      </c>
      <c r="L19" s="117">
        <f>IF((I19*60+J19)=0,0,ROUND((H19*60)/(I19*60+J19),1))</f>
        <v>0</v>
      </c>
      <c r="M19" s="18">
        <f>SUM(M12:M18)</f>
        <v>0</v>
      </c>
      <c r="N19" s="18">
        <f>IF(SUM(N12:N18)=0,0,ROUND(AVERAGE(N12:N18),0))</f>
        <v>0</v>
      </c>
      <c r="O19" s="108">
        <f>IF(O18=0,0,1)</f>
        <v>0</v>
      </c>
      <c r="P19" s="18">
        <f>IF(SUM(P12:P18)=0,0,ROUND(AVERAGE(P12:P18),0))</f>
        <v>0</v>
      </c>
      <c r="Q19" s="108">
        <f>IF(Q18=0,0,1)</f>
        <v>0</v>
      </c>
      <c r="R19" s="18">
        <f>IF(SUM(R12:R18)=0,0,ROUND(AVERAGE(R12:R18),0))</f>
        <v>0</v>
      </c>
      <c r="S19" s="108">
        <f>IF(S18=0,0,1)</f>
        <v>0</v>
      </c>
      <c r="T19" s="18">
        <f>IF(SUM(T12:T18)=0,0,ROUND(AVERAGE(T12:T18),0))</f>
        <v>0</v>
      </c>
      <c r="U19" s="108">
        <f>IF(U18=0,0,1)</f>
        <v>0</v>
      </c>
      <c r="V19" s="18">
        <f>IF(SUM(V12:V18)=0,0,ROUND(AVERAGE(V12:V18),0))</f>
        <v>0</v>
      </c>
      <c r="W19" s="108">
        <f>IF(W18=0,0,1)</f>
        <v>0</v>
      </c>
      <c r="X19" s="153"/>
      <c r="Y19" s="481"/>
      <c r="Z19" s="481"/>
      <c r="AA19" s="481"/>
      <c r="AB19" s="481"/>
      <c r="AC19" s="481"/>
      <c r="AD19" s="481"/>
    </row>
    <row r="20" spans="1:30" x14ac:dyDescent="0.2">
      <c r="A20" s="2" t="s">
        <v>6</v>
      </c>
      <c r="B20" s="2">
        <f>B18+1</f>
        <v>13</v>
      </c>
      <c r="C20" s="24"/>
      <c r="D20" s="24"/>
      <c r="E20" s="24"/>
      <c r="F20" s="44">
        <f>E20</f>
        <v>0</v>
      </c>
      <c r="G20" s="58" t="str">
        <f t="shared" ref="G20:G42" si="16">IF((D20*60+F20)=0,"",ROUND((C20*60)/(D20*60+F20),1))</f>
        <v/>
      </c>
      <c r="H20" s="199"/>
      <c r="I20" s="199"/>
      <c r="J20" s="199"/>
      <c r="K20" s="44">
        <f>J20</f>
        <v>0</v>
      </c>
      <c r="L20" s="206" t="str">
        <f t="shared" ref="L20:L42" si="17">IF((I20*60+K20)=0,"",ROUND((H20*60)/(I20*60+K20),1))</f>
        <v/>
      </c>
      <c r="M20" s="78"/>
      <c r="N20" s="78"/>
      <c r="O20" s="107">
        <f>IF(N20="",0,1)</f>
        <v>0</v>
      </c>
      <c r="P20" s="78"/>
      <c r="Q20" s="107">
        <f>IF(P20="",0,1)</f>
        <v>0</v>
      </c>
      <c r="R20" s="78"/>
      <c r="S20" s="107">
        <f>IF(R20="",0,1)</f>
        <v>0</v>
      </c>
      <c r="T20" s="78"/>
      <c r="U20" s="107">
        <f>IF(T20="",0,1)</f>
        <v>0</v>
      </c>
      <c r="V20" s="78"/>
      <c r="W20" s="107">
        <f>IF(V20="",0,1)</f>
        <v>0</v>
      </c>
      <c r="X20" s="152"/>
      <c r="Y20" s="470"/>
      <c r="Z20" s="470"/>
      <c r="AA20" s="470"/>
      <c r="AB20" s="470"/>
      <c r="AC20" s="470"/>
      <c r="AD20" s="470"/>
    </row>
    <row r="21" spans="1:30" x14ac:dyDescent="0.2">
      <c r="A21" s="2" t="s">
        <v>7</v>
      </c>
      <c r="B21" s="2">
        <f t="shared" si="15"/>
        <v>14</v>
      </c>
      <c r="C21" s="24"/>
      <c r="D21" s="24"/>
      <c r="E21" s="24"/>
      <c r="F21" s="44">
        <f t="shared" ref="F21:F26" si="18">E21</f>
        <v>0</v>
      </c>
      <c r="G21" s="58" t="str">
        <f t="shared" si="16"/>
        <v/>
      </c>
      <c r="H21" s="199"/>
      <c r="I21" s="199"/>
      <c r="J21" s="199"/>
      <c r="K21" s="44">
        <f t="shared" ref="K21:K26" si="19">J21</f>
        <v>0</v>
      </c>
      <c r="L21" s="206" t="str">
        <f t="shared" si="17"/>
        <v/>
      </c>
      <c r="M21" s="78"/>
      <c r="N21" s="78"/>
      <c r="O21" s="107">
        <f t="shared" ref="O21:O26" si="20">IF(N21="",O20,O20+1)</f>
        <v>0</v>
      </c>
      <c r="P21" s="78"/>
      <c r="Q21" s="107">
        <f t="shared" ref="Q21:Q26" si="21">IF(P21="",Q20,Q20+1)</f>
        <v>0</v>
      </c>
      <c r="R21" s="78"/>
      <c r="S21" s="107">
        <f t="shared" ref="S21:S26" si="22">IF(R21="",S20,S20+1)</f>
        <v>0</v>
      </c>
      <c r="T21" s="78"/>
      <c r="U21" s="107">
        <f t="shared" ref="U21:U26" si="23">IF(T21="",U20,U20+1)</f>
        <v>0</v>
      </c>
      <c r="V21" s="78"/>
      <c r="W21" s="107">
        <f t="shared" ref="W21:W26" si="24">IF(V21="",W20,W20+1)</f>
        <v>0</v>
      </c>
      <c r="X21" s="152"/>
      <c r="Y21" s="470"/>
      <c r="Z21" s="470"/>
      <c r="AA21" s="470"/>
      <c r="AB21" s="470"/>
      <c r="AC21" s="470"/>
      <c r="AD21" s="470"/>
    </row>
    <row r="22" spans="1:30" x14ac:dyDescent="0.2">
      <c r="A22" s="2" t="s">
        <v>8</v>
      </c>
      <c r="B22" s="2">
        <f t="shared" si="15"/>
        <v>15</v>
      </c>
      <c r="C22" s="24"/>
      <c r="D22" s="24"/>
      <c r="E22" s="24"/>
      <c r="F22" s="44">
        <f t="shared" si="18"/>
        <v>0</v>
      </c>
      <c r="G22" s="58" t="str">
        <f t="shared" si="16"/>
        <v/>
      </c>
      <c r="H22" s="199"/>
      <c r="I22" s="199"/>
      <c r="J22" s="199"/>
      <c r="K22" s="44">
        <f t="shared" si="19"/>
        <v>0</v>
      </c>
      <c r="L22" s="206" t="str">
        <f t="shared" si="17"/>
        <v/>
      </c>
      <c r="M22" s="78"/>
      <c r="N22" s="78"/>
      <c r="O22" s="107">
        <f t="shared" si="20"/>
        <v>0</v>
      </c>
      <c r="P22" s="78"/>
      <c r="Q22" s="107">
        <f t="shared" si="21"/>
        <v>0</v>
      </c>
      <c r="R22" s="78"/>
      <c r="S22" s="107">
        <f t="shared" si="22"/>
        <v>0</v>
      </c>
      <c r="T22" s="78"/>
      <c r="U22" s="107">
        <f t="shared" si="23"/>
        <v>0</v>
      </c>
      <c r="V22" s="78"/>
      <c r="W22" s="107">
        <f t="shared" si="24"/>
        <v>0</v>
      </c>
      <c r="X22" s="152"/>
      <c r="Y22" s="470"/>
      <c r="Z22" s="470"/>
      <c r="AA22" s="470"/>
      <c r="AB22" s="470"/>
      <c r="AC22" s="470"/>
      <c r="AD22" s="470"/>
    </row>
    <row r="23" spans="1:30" x14ac:dyDescent="0.2">
      <c r="A23" s="2" t="s">
        <v>2</v>
      </c>
      <c r="B23" s="2">
        <f t="shared" si="15"/>
        <v>16</v>
      </c>
      <c r="C23" s="24"/>
      <c r="D23" s="24"/>
      <c r="E23" s="24"/>
      <c r="F23" s="44">
        <f t="shared" si="18"/>
        <v>0</v>
      </c>
      <c r="G23" s="58" t="str">
        <f t="shared" si="16"/>
        <v/>
      </c>
      <c r="H23" s="199"/>
      <c r="I23" s="199"/>
      <c r="J23" s="199"/>
      <c r="K23" s="44">
        <f t="shared" si="19"/>
        <v>0</v>
      </c>
      <c r="L23" s="206" t="str">
        <f t="shared" si="17"/>
        <v/>
      </c>
      <c r="M23" s="78"/>
      <c r="N23" s="78"/>
      <c r="O23" s="107">
        <f t="shared" si="20"/>
        <v>0</v>
      </c>
      <c r="P23" s="78"/>
      <c r="Q23" s="107">
        <f t="shared" si="21"/>
        <v>0</v>
      </c>
      <c r="R23" s="78"/>
      <c r="S23" s="107">
        <f t="shared" si="22"/>
        <v>0</v>
      </c>
      <c r="T23" s="78"/>
      <c r="U23" s="107">
        <f t="shared" si="23"/>
        <v>0</v>
      </c>
      <c r="V23" s="78"/>
      <c r="W23" s="107">
        <f t="shared" si="24"/>
        <v>0</v>
      </c>
      <c r="X23" s="152"/>
      <c r="Y23" s="470"/>
      <c r="Z23" s="470"/>
      <c r="AA23" s="470"/>
      <c r="AB23" s="470"/>
      <c r="AC23" s="470"/>
      <c r="AD23" s="470"/>
    </row>
    <row r="24" spans="1:30" x14ac:dyDescent="0.2">
      <c r="A24" s="2" t="s">
        <v>3</v>
      </c>
      <c r="B24" s="2">
        <f t="shared" si="15"/>
        <v>17</v>
      </c>
      <c r="C24" s="24"/>
      <c r="D24" s="24"/>
      <c r="E24" s="24"/>
      <c r="F24" s="44">
        <f t="shared" si="18"/>
        <v>0</v>
      </c>
      <c r="G24" s="58" t="str">
        <f t="shared" si="16"/>
        <v/>
      </c>
      <c r="H24" s="199"/>
      <c r="I24" s="199"/>
      <c r="J24" s="199"/>
      <c r="K24" s="44">
        <f t="shared" si="19"/>
        <v>0</v>
      </c>
      <c r="L24" s="206" t="str">
        <f t="shared" si="17"/>
        <v/>
      </c>
      <c r="M24" s="78"/>
      <c r="N24" s="78"/>
      <c r="O24" s="107">
        <f t="shared" si="20"/>
        <v>0</v>
      </c>
      <c r="P24" s="78"/>
      <c r="Q24" s="107">
        <f t="shared" si="21"/>
        <v>0</v>
      </c>
      <c r="R24" s="78"/>
      <c r="S24" s="107">
        <f t="shared" si="22"/>
        <v>0</v>
      </c>
      <c r="T24" s="78"/>
      <c r="U24" s="107">
        <f t="shared" si="23"/>
        <v>0</v>
      </c>
      <c r="V24" s="78"/>
      <c r="W24" s="107">
        <f t="shared" si="24"/>
        <v>0</v>
      </c>
      <c r="X24" s="152"/>
      <c r="Y24" s="470"/>
      <c r="Z24" s="470"/>
      <c r="AA24" s="470"/>
      <c r="AB24" s="470"/>
      <c r="AC24" s="470"/>
      <c r="AD24" s="470"/>
    </row>
    <row r="25" spans="1:30" x14ac:dyDescent="0.2">
      <c r="A25" s="2" t="s">
        <v>4</v>
      </c>
      <c r="B25" s="2">
        <f t="shared" si="15"/>
        <v>18</v>
      </c>
      <c r="C25" s="24"/>
      <c r="D25" s="24"/>
      <c r="E25" s="24"/>
      <c r="F25" s="44">
        <f t="shared" si="18"/>
        <v>0</v>
      </c>
      <c r="G25" s="58" t="str">
        <f t="shared" si="16"/>
        <v/>
      </c>
      <c r="H25" s="199"/>
      <c r="I25" s="199"/>
      <c r="J25" s="199"/>
      <c r="K25" s="44">
        <f t="shared" si="19"/>
        <v>0</v>
      </c>
      <c r="L25" s="206" t="str">
        <f t="shared" si="17"/>
        <v/>
      </c>
      <c r="M25" s="78"/>
      <c r="N25" s="78"/>
      <c r="O25" s="107">
        <f t="shared" si="20"/>
        <v>0</v>
      </c>
      <c r="P25" s="78"/>
      <c r="Q25" s="107">
        <f t="shared" si="21"/>
        <v>0</v>
      </c>
      <c r="R25" s="78"/>
      <c r="S25" s="107">
        <f t="shared" si="22"/>
        <v>0</v>
      </c>
      <c r="T25" s="78"/>
      <c r="U25" s="107">
        <f t="shared" si="23"/>
        <v>0</v>
      </c>
      <c r="V25" s="78"/>
      <c r="W25" s="107">
        <f t="shared" si="24"/>
        <v>0</v>
      </c>
      <c r="X25" s="152"/>
      <c r="Y25" s="470"/>
      <c r="Z25" s="470"/>
      <c r="AA25" s="470"/>
      <c r="AB25" s="470"/>
      <c r="AC25" s="470"/>
      <c r="AD25" s="470"/>
    </row>
    <row r="26" spans="1:30" x14ac:dyDescent="0.2">
      <c r="A26" s="44" t="s">
        <v>5</v>
      </c>
      <c r="B26" s="44">
        <f t="shared" si="15"/>
        <v>19</v>
      </c>
      <c r="C26" s="24"/>
      <c r="D26" s="24"/>
      <c r="E26" s="24"/>
      <c r="F26" s="44">
        <f t="shared" si="18"/>
        <v>0</v>
      </c>
      <c r="G26" s="58" t="str">
        <f t="shared" si="16"/>
        <v/>
      </c>
      <c r="H26" s="199"/>
      <c r="I26" s="199"/>
      <c r="J26" s="199"/>
      <c r="K26" s="44">
        <f t="shared" si="19"/>
        <v>0</v>
      </c>
      <c r="L26" s="206" t="str">
        <f t="shared" si="17"/>
        <v/>
      </c>
      <c r="M26" s="78"/>
      <c r="N26" s="78"/>
      <c r="O26" s="107">
        <f t="shared" si="20"/>
        <v>0</v>
      </c>
      <c r="P26" s="78"/>
      <c r="Q26" s="107">
        <f t="shared" si="21"/>
        <v>0</v>
      </c>
      <c r="R26" s="78"/>
      <c r="S26" s="107">
        <f t="shared" si="22"/>
        <v>0</v>
      </c>
      <c r="T26" s="78"/>
      <c r="U26" s="107">
        <f t="shared" si="23"/>
        <v>0</v>
      </c>
      <c r="V26" s="78"/>
      <c r="W26" s="107">
        <f t="shared" si="24"/>
        <v>0</v>
      </c>
      <c r="X26" s="152"/>
      <c r="Y26" s="470"/>
      <c r="Z26" s="470"/>
      <c r="AA26" s="470"/>
      <c r="AB26" s="470"/>
      <c r="AC26" s="470"/>
      <c r="AD26" s="470"/>
    </row>
    <row r="27" spans="1:30" s="6" customFormat="1" x14ac:dyDescent="0.2">
      <c r="A27" s="397" t="s">
        <v>58</v>
      </c>
      <c r="B27" s="398"/>
      <c r="C27" s="11">
        <f>SUM(C20:C26)</f>
        <v>0</v>
      </c>
      <c r="D27" s="11">
        <f>SUM(D20:D26)+ROUNDDOWN(F27/60,0)</f>
        <v>0</v>
      </c>
      <c r="E27" s="11">
        <f>F27-60*ROUNDDOWN(F27/60,0)</f>
        <v>0</v>
      </c>
      <c r="F27" s="90">
        <f>SUM(F20:F26)</f>
        <v>0</v>
      </c>
      <c r="G27" s="34">
        <f>IF((D27*60+E27)=0,0,ROUND((C27*60)/(D27*60+E27),1))</f>
        <v>0</v>
      </c>
      <c r="H27" s="11">
        <f>SUM(H20:H26)</f>
        <v>0</v>
      </c>
      <c r="I27" s="11">
        <f>SUM(I20:I26)+ROUNDDOWN(K27/60,0)</f>
        <v>0</v>
      </c>
      <c r="J27" s="11">
        <f>K27-60*ROUNDDOWN(K27/60,0)</f>
        <v>0</v>
      </c>
      <c r="K27" s="90">
        <f>SUM(K20:K26)</f>
        <v>0</v>
      </c>
      <c r="L27" s="34">
        <f>IF((I27*60+J27)=0,0,ROUND((H27*60)/(I27*60+J27),1))</f>
        <v>0</v>
      </c>
      <c r="M27" s="18">
        <f>SUM(M20:M26)</f>
        <v>0</v>
      </c>
      <c r="N27" s="18">
        <f>IF(SUM(N20:N26)=0,0,ROUND(AVERAGE(N20:N26),0))</f>
        <v>0</v>
      </c>
      <c r="O27" s="108">
        <f>IF(O26=0,0,1)</f>
        <v>0</v>
      </c>
      <c r="P27" s="18">
        <f>IF(SUM(P20:P26)=0,0,ROUND(AVERAGE(P20:P26),0))</f>
        <v>0</v>
      </c>
      <c r="Q27" s="108">
        <f>IF(Q26=0,0,1)</f>
        <v>0</v>
      </c>
      <c r="R27" s="18">
        <f>IF(SUM(R20:R26)=0,0,ROUND(AVERAGE(R20:R26),0))</f>
        <v>0</v>
      </c>
      <c r="S27" s="108">
        <f>IF(S26=0,0,1)</f>
        <v>0</v>
      </c>
      <c r="T27" s="18">
        <f>IF(SUM(T20:T26)=0,0,ROUND(AVERAGE(T20:T26),0))</f>
        <v>0</v>
      </c>
      <c r="U27" s="108">
        <f>IF(U26=0,0,1)</f>
        <v>0</v>
      </c>
      <c r="V27" s="18">
        <f>IF(SUM(V20:V26)=0,0,ROUND(AVERAGE(V20:V26),0))</f>
        <v>0</v>
      </c>
      <c r="W27" s="108">
        <f>IF(W26=0,0,1)</f>
        <v>0</v>
      </c>
      <c r="X27" s="80"/>
      <c r="Y27" s="479"/>
      <c r="Z27" s="479"/>
      <c r="AA27" s="479"/>
      <c r="AB27" s="479"/>
      <c r="AC27" s="479"/>
      <c r="AD27" s="479"/>
    </row>
    <row r="28" spans="1:30" x14ac:dyDescent="0.2">
      <c r="A28" s="2" t="s">
        <v>6</v>
      </c>
      <c r="B28" s="2">
        <f>B26+1</f>
        <v>20</v>
      </c>
      <c r="C28" s="24"/>
      <c r="D28" s="24"/>
      <c r="E28" s="24"/>
      <c r="F28" s="44">
        <f t="shared" ref="F28:F42" si="25">E28</f>
        <v>0</v>
      </c>
      <c r="G28" s="58" t="str">
        <f t="shared" si="16"/>
        <v/>
      </c>
      <c r="H28" s="199"/>
      <c r="I28" s="199"/>
      <c r="J28" s="199"/>
      <c r="K28" s="44">
        <f>J28</f>
        <v>0</v>
      </c>
      <c r="L28" s="206" t="str">
        <f t="shared" si="17"/>
        <v/>
      </c>
      <c r="M28" s="78"/>
      <c r="N28" s="78"/>
      <c r="O28" s="107">
        <f>IF(N28="",0,1)</f>
        <v>0</v>
      </c>
      <c r="P28" s="78"/>
      <c r="Q28" s="107">
        <f>IF(P28="",0,1)</f>
        <v>0</v>
      </c>
      <c r="R28" s="78"/>
      <c r="S28" s="107">
        <f>IF(R28="",0,1)</f>
        <v>0</v>
      </c>
      <c r="T28" s="78"/>
      <c r="U28" s="107">
        <f>IF(T28="",0,1)</f>
        <v>0</v>
      </c>
      <c r="V28" s="78"/>
      <c r="W28" s="107">
        <f>IF(V28="",0,1)</f>
        <v>0</v>
      </c>
      <c r="X28" s="152"/>
      <c r="Y28" s="480" t="s">
        <v>275</v>
      </c>
      <c r="Z28" s="480"/>
      <c r="AA28" s="480"/>
      <c r="AB28" s="480"/>
      <c r="AC28" s="480"/>
      <c r="AD28" s="480"/>
    </row>
    <row r="29" spans="1:30" x14ac:dyDescent="0.2">
      <c r="A29" s="2" t="s">
        <v>7</v>
      </c>
      <c r="B29" s="2">
        <f t="shared" si="15"/>
        <v>21</v>
      </c>
      <c r="C29" s="24"/>
      <c r="D29" s="24"/>
      <c r="E29" s="24"/>
      <c r="F29" s="44">
        <f t="shared" si="25"/>
        <v>0</v>
      </c>
      <c r="G29" s="58" t="str">
        <f t="shared" si="16"/>
        <v/>
      </c>
      <c r="H29" s="199"/>
      <c r="I29" s="199"/>
      <c r="J29" s="199"/>
      <c r="K29" s="44">
        <f t="shared" ref="K29:K34" si="26">J29</f>
        <v>0</v>
      </c>
      <c r="L29" s="206" t="str">
        <f t="shared" si="17"/>
        <v/>
      </c>
      <c r="M29" s="78"/>
      <c r="N29" s="78"/>
      <c r="O29" s="107">
        <f t="shared" ref="O29:O34" si="27">IF(N29="",O28,O28+1)</f>
        <v>0</v>
      </c>
      <c r="P29" s="78"/>
      <c r="Q29" s="107">
        <f t="shared" ref="Q29:Q34" si="28">IF(P29="",Q28,Q28+1)</f>
        <v>0</v>
      </c>
      <c r="R29" s="78"/>
      <c r="S29" s="107">
        <f t="shared" ref="S29:S34" si="29">IF(R29="",S28,S28+1)</f>
        <v>0</v>
      </c>
      <c r="T29" s="78"/>
      <c r="U29" s="107">
        <f t="shared" ref="U29:U34" si="30">IF(T29="",U28,U28+1)</f>
        <v>0</v>
      </c>
      <c r="V29" s="78"/>
      <c r="W29" s="107">
        <f t="shared" ref="W29:W34" si="31">IF(V29="",W28,W28+1)</f>
        <v>0</v>
      </c>
      <c r="X29" s="152"/>
      <c r="Y29" s="468"/>
      <c r="Z29" s="468"/>
      <c r="AA29" s="468"/>
      <c r="AB29" s="468"/>
      <c r="AC29" s="468"/>
      <c r="AD29" s="468"/>
    </row>
    <row r="30" spans="1:30" x14ac:dyDescent="0.2">
      <c r="A30" s="2" t="s">
        <v>8</v>
      </c>
      <c r="B30" s="2">
        <f t="shared" si="15"/>
        <v>22</v>
      </c>
      <c r="C30" s="24"/>
      <c r="D30" s="24"/>
      <c r="E30" s="24"/>
      <c r="F30" s="44">
        <f t="shared" si="25"/>
        <v>0</v>
      </c>
      <c r="G30" s="58" t="str">
        <f t="shared" si="16"/>
        <v/>
      </c>
      <c r="H30" s="199"/>
      <c r="I30" s="199"/>
      <c r="J30" s="199"/>
      <c r="K30" s="44">
        <f t="shared" si="26"/>
        <v>0</v>
      </c>
      <c r="L30" s="206" t="str">
        <f t="shared" si="17"/>
        <v/>
      </c>
      <c r="M30" s="78"/>
      <c r="N30" s="78"/>
      <c r="O30" s="107">
        <f t="shared" si="27"/>
        <v>0</v>
      </c>
      <c r="P30" s="78"/>
      <c r="Q30" s="107">
        <f t="shared" si="28"/>
        <v>0</v>
      </c>
      <c r="R30" s="78"/>
      <c r="S30" s="107">
        <f t="shared" si="29"/>
        <v>0</v>
      </c>
      <c r="T30" s="78"/>
      <c r="U30" s="107">
        <f t="shared" si="30"/>
        <v>0</v>
      </c>
      <c r="V30" s="78"/>
      <c r="W30" s="107">
        <f t="shared" si="31"/>
        <v>0</v>
      </c>
      <c r="X30" s="152"/>
      <c r="Y30" s="468"/>
      <c r="Z30" s="468"/>
      <c r="AA30" s="468"/>
      <c r="AB30" s="468"/>
      <c r="AC30" s="468"/>
      <c r="AD30" s="468"/>
    </row>
    <row r="31" spans="1:30" x14ac:dyDescent="0.2">
      <c r="A31" s="2" t="s">
        <v>2</v>
      </c>
      <c r="B31" s="2">
        <f t="shared" si="15"/>
        <v>23</v>
      </c>
      <c r="C31" s="24"/>
      <c r="D31" s="24"/>
      <c r="E31" s="24"/>
      <c r="F31" s="44">
        <f t="shared" si="25"/>
        <v>0</v>
      </c>
      <c r="G31" s="58" t="str">
        <f t="shared" si="16"/>
        <v/>
      </c>
      <c r="H31" s="199"/>
      <c r="I31" s="199"/>
      <c r="J31" s="199"/>
      <c r="K31" s="44">
        <f t="shared" si="26"/>
        <v>0</v>
      </c>
      <c r="L31" s="206" t="str">
        <f t="shared" si="17"/>
        <v/>
      </c>
      <c r="M31" s="78"/>
      <c r="N31" s="78"/>
      <c r="O31" s="107">
        <f t="shared" si="27"/>
        <v>0</v>
      </c>
      <c r="P31" s="78"/>
      <c r="Q31" s="107">
        <f t="shared" si="28"/>
        <v>0</v>
      </c>
      <c r="R31" s="78"/>
      <c r="S31" s="107">
        <f t="shared" si="29"/>
        <v>0</v>
      </c>
      <c r="T31" s="78"/>
      <c r="U31" s="107">
        <f t="shared" si="30"/>
        <v>0</v>
      </c>
      <c r="V31" s="78"/>
      <c r="W31" s="107">
        <f t="shared" si="31"/>
        <v>0</v>
      </c>
      <c r="X31" s="152"/>
      <c r="Y31" s="468"/>
      <c r="Z31" s="468"/>
      <c r="AA31" s="468"/>
      <c r="AB31" s="468"/>
      <c r="AC31" s="468"/>
      <c r="AD31" s="468"/>
    </row>
    <row r="32" spans="1:30" x14ac:dyDescent="0.2">
      <c r="A32" s="2" t="s">
        <v>3</v>
      </c>
      <c r="B32" s="2">
        <f>B31+1</f>
        <v>24</v>
      </c>
      <c r="C32" s="24"/>
      <c r="D32" s="24"/>
      <c r="E32" s="24"/>
      <c r="F32" s="44">
        <f t="shared" si="25"/>
        <v>0</v>
      </c>
      <c r="G32" s="58" t="str">
        <f t="shared" si="16"/>
        <v/>
      </c>
      <c r="H32" s="199"/>
      <c r="I32" s="199"/>
      <c r="J32" s="199"/>
      <c r="K32" s="44">
        <f t="shared" si="26"/>
        <v>0</v>
      </c>
      <c r="L32" s="206" t="str">
        <f t="shared" si="17"/>
        <v/>
      </c>
      <c r="M32" s="78"/>
      <c r="N32" s="78"/>
      <c r="O32" s="107">
        <f t="shared" si="27"/>
        <v>0</v>
      </c>
      <c r="P32" s="78"/>
      <c r="Q32" s="107">
        <f t="shared" si="28"/>
        <v>0</v>
      </c>
      <c r="R32" s="78"/>
      <c r="S32" s="107">
        <f t="shared" si="29"/>
        <v>0</v>
      </c>
      <c r="T32" s="78"/>
      <c r="U32" s="107">
        <f t="shared" si="30"/>
        <v>0</v>
      </c>
      <c r="V32" s="78"/>
      <c r="W32" s="107">
        <f t="shared" si="31"/>
        <v>0</v>
      </c>
      <c r="X32" s="152"/>
      <c r="Y32" s="468"/>
      <c r="Z32" s="468"/>
      <c r="AA32" s="468"/>
      <c r="AB32" s="468"/>
      <c r="AC32" s="468"/>
      <c r="AD32" s="468"/>
    </row>
    <row r="33" spans="1:52" x14ac:dyDescent="0.2">
      <c r="A33" s="2" t="s">
        <v>4</v>
      </c>
      <c r="B33" s="2">
        <f>B32+1</f>
        <v>25</v>
      </c>
      <c r="C33" s="24"/>
      <c r="D33" s="24"/>
      <c r="E33" s="24"/>
      <c r="F33" s="44">
        <f t="shared" si="25"/>
        <v>0</v>
      </c>
      <c r="G33" s="58" t="str">
        <f t="shared" si="16"/>
        <v/>
      </c>
      <c r="H33" s="199"/>
      <c r="I33" s="199"/>
      <c r="J33" s="199"/>
      <c r="K33" s="44">
        <f t="shared" si="26"/>
        <v>0</v>
      </c>
      <c r="L33" s="206" t="str">
        <f t="shared" si="17"/>
        <v/>
      </c>
      <c r="M33" s="78"/>
      <c r="N33" s="78"/>
      <c r="O33" s="107">
        <f t="shared" si="27"/>
        <v>0</v>
      </c>
      <c r="P33" s="78"/>
      <c r="Q33" s="107">
        <f t="shared" si="28"/>
        <v>0</v>
      </c>
      <c r="R33" s="78"/>
      <c r="S33" s="107">
        <f t="shared" si="29"/>
        <v>0</v>
      </c>
      <c r="T33" s="78"/>
      <c r="U33" s="107">
        <f t="shared" si="30"/>
        <v>0</v>
      </c>
      <c r="V33" s="78"/>
      <c r="W33" s="107">
        <f t="shared" si="31"/>
        <v>0</v>
      </c>
      <c r="X33" s="152"/>
      <c r="Y33" s="468"/>
      <c r="Z33" s="468"/>
      <c r="AA33" s="468"/>
      <c r="AB33" s="468"/>
      <c r="AC33" s="468"/>
      <c r="AD33" s="468"/>
    </row>
    <row r="34" spans="1:52" x14ac:dyDescent="0.2">
      <c r="A34" s="44" t="s">
        <v>5</v>
      </c>
      <c r="B34" s="44">
        <f>B33+1</f>
        <v>26</v>
      </c>
      <c r="C34" s="24"/>
      <c r="D34" s="24"/>
      <c r="E34" s="24"/>
      <c r="F34" s="44">
        <f t="shared" si="25"/>
        <v>0</v>
      </c>
      <c r="G34" s="58" t="str">
        <f t="shared" si="16"/>
        <v/>
      </c>
      <c r="H34" s="199"/>
      <c r="I34" s="199"/>
      <c r="J34" s="199"/>
      <c r="K34" s="44">
        <f t="shared" si="26"/>
        <v>0</v>
      </c>
      <c r="L34" s="206" t="str">
        <f t="shared" si="17"/>
        <v/>
      </c>
      <c r="M34" s="78"/>
      <c r="N34" s="78"/>
      <c r="O34" s="107">
        <f t="shared" si="27"/>
        <v>0</v>
      </c>
      <c r="P34" s="78"/>
      <c r="Q34" s="107">
        <f t="shared" si="28"/>
        <v>0</v>
      </c>
      <c r="R34" s="78"/>
      <c r="S34" s="107">
        <f t="shared" si="29"/>
        <v>0</v>
      </c>
      <c r="T34" s="78"/>
      <c r="U34" s="107">
        <f t="shared" si="30"/>
        <v>0</v>
      </c>
      <c r="V34" s="78"/>
      <c r="W34" s="107">
        <f t="shared" si="31"/>
        <v>0</v>
      </c>
      <c r="X34" s="152"/>
      <c r="Y34" s="468"/>
      <c r="Z34" s="468"/>
      <c r="AA34" s="468"/>
      <c r="AB34" s="468"/>
      <c r="AC34" s="468"/>
      <c r="AD34" s="468"/>
    </row>
    <row r="35" spans="1:52" s="6" customFormat="1" x14ac:dyDescent="0.2">
      <c r="A35" s="397" t="s">
        <v>59</v>
      </c>
      <c r="B35" s="398"/>
      <c r="C35" s="11">
        <f>SUM(C28:C34)</f>
        <v>0</v>
      </c>
      <c r="D35" s="11">
        <f>SUM(D28:D34)+ROUNDDOWN(F35/60,0)</f>
        <v>0</v>
      </c>
      <c r="E35" s="11">
        <f>F35-60*ROUNDDOWN(F35/60,0)</f>
        <v>0</v>
      </c>
      <c r="F35" s="90">
        <f>SUM(F28:F34)</f>
        <v>0</v>
      </c>
      <c r="G35" s="34">
        <f>IF((D35*60+E35)=0,0,ROUND((C35*60)/(D35*60+E35),1))</f>
        <v>0</v>
      </c>
      <c r="H35" s="11">
        <f>SUM(H28:H34)</f>
        <v>0</v>
      </c>
      <c r="I35" s="11">
        <f>SUM(I28:I34)+ROUNDDOWN(K35/60,0)</f>
        <v>0</v>
      </c>
      <c r="J35" s="11">
        <f>K35-60*ROUNDDOWN(K35/60,0)</f>
        <v>0</v>
      </c>
      <c r="K35" s="90">
        <f>SUM(K28:K34)</f>
        <v>0</v>
      </c>
      <c r="L35" s="34">
        <f>IF((I35*60+J35)=0,0,ROUND((H35*60)/(I35*60+J35),1))</f>
        <v>0</v>
      </c>
      <c r="M35" s="18">
        <f>SUM(M28:M34)</f>
        <v>0</v>
      </c>
      <c r="N35" s="18">
        <f>IF(SUM(N28:N34)=0,0,ROUND(AVERAGE(N28:N34),0))</f>
        <v>0</v>
      </c>
      <c r="O35" s="108">
        <f>IF(O34=0,0,1)</f>
        <v>0</v>
      </c>
      <c r="P35" s="18">
        <f>IF(SUM(P28:P34)=0,0,ROUND(AVERAGE(P28:P34),0))</f>
        <v>0</v>
      </c>
      <c r="Q35" s="108">
        <f>IF(Q34=0,0,1)</f>
        <v>0</v>
      </c>
      <c r="R35" s="18">
        <f>IF(SUM(R28:R34)=0,0,ROUND(AVERAGE(R28:R34),0))</f>
        <v>0</v>
      </c>
      <c r="S35" s="108">
        <f>IF(S34=0,0,1)</f>
        <v>0</v>
      </c>
      <c r="T35" s="18">
        <f>IF(SUM(T28:T34)=0,0,ROUND(AVERAGE(T28:T34),0))</f>
        <v>0</v>
      </c>
      <c r="U35" s="108">
        <f>IF(U34=0,0,1)</f>
        <v>0</v>
      </c>
      <c r="V35" s="18">
        <f>IF(SUM(V28:V34)=0,0,ROUND(AVERAGE(V28:V34),0))</f>
        <v>0</v>
      </c>
      <c r="W35" s="108">
        <f>IF(W34=0,0,1)</f>
        <v>0</v>
      </c>
      <c r="X35" s="80"/>
      <c r="Y35" s="479"/>
      <c r="Z35" s="479"/>
      <c r="AA35" s="479"/>
      <c r="AB35" s="479"/>
      <c r="AC35" s="479"/>
      <c r="AD35" s="479"/>
      <c r="AF35"/>
      <c r="AG35"/>
      <c r="AH35"/>
      <c r="AI35"/>
      <c r="AJ35"/>
      <c r="AK35"/>
      <c r="AL35"/>
      <c r="AM35"/>
      <c r="AN35"/>
      <c r="AO35"/>
      <c r="AP35"/>
      <c r="AQ35"/>
      <c r="AR35"/>
      <c r="AS35"/>
      <c r="AT35"/>
      <c r="AU35"/>
      <c r="AV35"/>
      <c r="AW35"/>
      <c r="AX35"/>
      <c r="AY35"/>
      <c r="AZ35"/>
    </row>
    <row r="36" spans="1:52" s="57" customFormat="1" x14ac:dyDescent="0.2">
      <c r="A36" s="55" t="s">
        <v>98</v>
      </c>
      <c r="B36" s="54">
        <f>B34+1</f>
        <v>27</v>
      </c>
      <c r="C36" s="24"/>
      <c r="D36" s="24"/>
      <c r="E36" s="24"/>
      <c r="F36" s="44">
        <f t="shared" si="25"/>
        <v>0</v>
      </c>
      <c r="G36" s="58" t="str">
        <f t="shared" si="16"/>
        <v/>
      </c>
      <c r="H36" s="199"/>
      <c r="I36" s="199"/>
      <c r="J36" s="199"/>
      <c r="K36" s="44">
        <f>J36</f>
        <v>0</v>
      </c>
      <c r="L36" s="206" t="str">
        <f t="shared" si="17"/>
        <v/>
      </c>
      <c r="M36" s="78"/>
      <c r="N36" s="78"/>
      <c r="O36" s="107">
        <f>IF(N36="",0,1)</f>
        <v>0</v>
      </c>
      <c r="P36" s="78"/>
      <c r="Q36" s="107">
        <f>IF(P36="",0,1)</f>
        <v>0</v>
      </c>
      <c r="R36" s="78"/>
      <c r="S36" s="107">
        <f>IF(R36="",0,1)</f>
        <v>0</v>
      </c>
      <c r="T36" s="78"/>
      <c r="U36" s="107">
        <f>IF(T36="",0,1)</f>
        <v>0</v>
      </c>
      <c r="V36" s="78"/>
      <c r="W36" s="107">
        <f>IF(V36="",0,1)</f>
        <v>0</v>
      </c>
      <c r="X36" s="152"/>
      <c r="Y36" s="482"/>
      <c r="Z36" s="482"/>
      <c r="AA36" s="482"/>
      <c r="AB36" s="482"/>
      <c r="AC36" s="482"/>
      <c r="AD36" s="482"/>
      <c r="AE36"/>
      <c r="AF36"/>
      <c r="AG36"/>
      <c r="AH36"/>
      <c r="AI36"/>
      <c r="AJ36"/>
      <c r="AK36"/>
      <c r="AL36"/>
      <c r="AM36"/>
      <c r="AN36"/>
      <c r="AO36"/>
      <c r="AP36"/>
      <c r="AQ36"/>
      <c r="AR36"/>
      <c r="AS36"/>
      <c r="AT36"/>
      <c r="AU36"/>
      <c r="AV36"/>
      <c r="AW36"/>
      <c r="AX36"/>
      <c r="AY36"/>
      <c r="AZ36"/>
    </row>
    <row r="37" spans="1:52" s="57" customFormat="1" x14ac:dyDescent="0.2">
      <c r="A37" s="55" t="s">
        <v>101</v>
      </c>
      <c r="B37" s="54">
        <f>B36+1</f>
        <v>28</v>
      </c>
      <c r="C37" s="24"/>
      <c r="D37" s="24"/>
      <c r="E37" s="24"/>
      <c r="F37" s="44">
        <f t="shared" si="25"/>
        <v>0</v>
      </c>
      <c r="G37" s="58" t="str">
        <f t="shared" si="16"/>
        <v/>
      </c>
      <c r="H37" s="199"/>
      <c r="I37" s="199"/>
      <c r="J37" s="199"/>
      <c r="K37" s="44">
        <f>J37</f>
        <v>0</v>
      </c>
      <c r="L37" s="206" t="str">
        <f t="shared" si="17"/>
        <v/>
      </c>
      <c r="M37" s="78"/>
      <c r="N37" s="78"/>
      <c r="O37" s="107">
        <f>IF(N37="",O36,O36+1)</f>
        <v>0</v>
      </c>
      <c r="P37" s="78"/>
      <c r="Q37" s="107">
        <f>IF(P37="",Q36,Q36+1)</f>
        <v>0</v>
      </c>
      <c r="R37" s="78"/>
      <c r="S37" s="107">
        <f>IF(R37="",S36,S36+1)</f>
        <v>0</v>
      </c>
      <c r="T37" s="78"/>
      <c r="U37" s="107">
        <f>IF(T37="",U36,U36+1)</f>
        <v>0</v>
      </c>
      <c r="V37" s="78"/>
      <c r="W37" s="107">
        <f>IF(V37="",W36,W36+1)</f>
        <v>0</v>
      </c>
      <c r="X37" s="152"/>
      <c r="Y37" s="482"/>
      <c r="Z37" s="482"/>
      <c r="AA37" s="482"/>
      <c r="AB37" s="482"/>
      <c r="AC37" s="482"/>
      <c r="AD37" s="482"/>
      <c r="AE37"/>
      <c r="AF37"/>
      <c r="AG37"/>
      <c r="AH37"/>
      <c r="AI37"/>
      <c r="AJ37"/>
      <c r="AK37"/>
      <c r="AL37"/>
      <c r="AM37"/>
      <c r="AN37"/>
      <c r="AO37"/>
      <c r="AP37"/>
      <c r="AQ37"/>
      <c r="AR37"/>
      <c r="AS37"/>
      <c r="AT37"/>
      <c r="AU37"/>
      <c r="AV37"/>
      <c r="AW37"/>
      <c r="AX37"/>
      <c r="AY37"/>
      <c r="AZ37"/>
    </row>
    <row r="38" spans="1:52" s="57" customFormat="1" hidden="1" x14ac:dyDescent="0.2">
      <c r="A38" s="55" t="s">
        <v>102</v>
      </c>
      <c r="B38" s="54">
        <f t="shared" ref="B38:B42" si="32">B37+1</f>
        <v>29</v>
      </c>
      <c r="C38" s="24"/>
      <c r="D38" s="24"/>
      <c r="E38" s="24"/>
      <c r="F38" s="44">
        <f t="shared" si="25"/>
        <v>0</v>
      </c>
      <c r="G38" s="58" t="str">
        <f t="shared" si="16"/>
        <v/>
      </c>
      <c r="H38" s="199"/>
      <c r="I38" s="199"/>
      <c r="J38" s="199"/>
      <c r="K38" s="44">
        <f>J38</f>
        <v>0</v>
      </c>
      <c r="L38" s="206" t="str">
        <f t="shared" si="17"/>
        <v/>
      </c>
      <c r="M38" s="78"/>
      <c r="N38" s="78"/>
      <c r="O38" s="107">
        <f t="shared" ref="O38:O42" si="33">IF(N38="",O37,O37+1)</f>
        <v>0</v>
      </c>
      <c r="P38" s="78"/>
      <c r="Q38" s="107">
        <f t="shared" ref="Q38:Q42" si="34">IF(P38="",Q37,Q37+1)</f>
        <v>0</v>
      </c>
      <c r="R38" s="78"/>
      <c r="S38" s="107">
        <f t="shared" ref="S38:S42" si="35">IF(R38="",S37,S37+1)</f>
        <v>0</v>
      </c>
      <c r="T38" s="78"/>
      <c r="U38" s="107">
        <f t="shared" ref="U38:U42" si="36">IF(T38="",U37,U37+1)</f>
        <v>0</v>
      </c>
      <c r="V38" s="78"/>
      <c r="W38" s="107">
        <f t="shared" ref="W38:W42" si="37">IF(V38="",W37,W37+1)</f>
        <v>0</v>
      </c>
      <c r="X38" s="152"/>
      <c r="Y38" s="482"/>
      <c r="Z38" s="482"/>
      <c r="AA38" s="482"/>
      <c r="AB38" s="482"/>
      <c r="AC38" s="482"/>
      <c r="AD38" s="482"/>
      <c r="AE38"/>
      <c r="AF38"/>
      <c r="AG38"/>
      <c r="AH38"/>
      <c r="AI38"/>
      <c r="AJ38"/>
      <c r="AK38"/>
      <c r="AL38"/>
      <c r="AM38"/>
      <c r="AN38"/>
      <c r="AO38"/>
      <c r="AP38"/>
      <c r="AQ38"/>
      <c r="AR38"/>
      <c r="AS38"/>
      <c r="AT38"/>
      <c r="AU38"/>
      <c r="AV38"/>
      <c r="AW38"/>
      <c r="AX38"/>
      <c r="AY38"/>
      <c r="AZ38"/>
    </row>
    <row r="39" spans="1:52" s="57" customFormat="1" hidden="1" x14ac:dyDescent="0.2">
      <c r="A39" s="55" t="s">
        <v>99</v>
      </c>
      <c r="B39" s="54">
        <f t="shared" si="32"/>
        <v>30</v>
      </c>
      <c r="C39" s="24"/>
      <c r="D39" s="24"/>
      <c r="E39" s="24"/>
      <c r="F39" s="44">
        <f t="shared" si="25"/>
        <v>0</v>
      </c>
      <c r="G39" s="58" t="str">
        <f t="shared" si="16"/>
        <v/>
      </c>
      <c r="H39" s="199"/>
      <c r="I39" s="199"/>
      <c r="J39" s="199"/>
      <c r="K39" s="44">
        <f t="shared" ref="K39:K41" si="38">J39</f>
        <v>0</v>
      </c>
      <c r="L39" s="206" t="str">
        <f t="shared" si="17"/>
        <v/>
      </c>
      <c r="M39" s="78"/>
      <c r="N39" s="78"/>
      <c r="O39" s="107">
        <f t="shared" si="33"/>
        <v>0</v>
      </c>
      <c r="P39" s="78"/>
      <c r="Q39" s="107">
        <f t="shared" si="34"/>
        <v>0</v>
      </c>
      <c r="R39" s="78"/>
      <c r="S39" s="107">
        <f t="shared" si="35"/>
        <v>0</v>
      </c>
      <c r="T39" s="78"/>
      <c r="U39" s="107">
        <f t="shared" si="36"/>
        <v>0</v>
      </c>
      <c r="V39" s="78"/>
      <c r="W39" s="107">
        <f t="shared" si="37"/>
        <v>0</v>
      </c>
      <c r="X39" s="152"/>
      <c r="Y39" s="482"/>
      <c r="Z39" s="482"/>
      <c r="AA39" s="482"/>
      <c r="AB39" s="482"/>
      <c r="AC39" s="482"/>
      <c r="AD39" s="482"/>
      <c r="AE39"/>
      <c r="AF39"/>
      <c r="AG39"/>
      <c r="AH39"/>
      <c r="AI39"/>
      <c r="AJ39"/>
      <c r="AK39"/>
      <c r="AL39"/>
      <c r="AM39"/>
      <c r="AN39"/>
      <c r="AO39"/>
      <c r="AP39"/>
      <c r="AQ39"/>
      <c r="AR39"/>
      <c r="AS39"/>
      <c r="AT39"/>
      <c r="AU39"/>
      <c r="AV39"/>
      <c r="AW39"/>
      <c r="AX39"/>
      <c r="AY39"/>
      <c r="AZ39"/>
    </row>
    <row r="40" spans="1:52" s="57" customFormat="1" hidden="1" x14ac:dyDescent="0.2">
      <c r="A40" s="55" t="s">
        <v>95</v>
      </c>
      <c r="B40" s="54">
        <f t="shared" si="32"/>
        <v>31</v>
      </c>
      <c r="C40" s="24"/>
      <c r="D40" s="24"/>
      <c r="E40" s="24"/>
      <c r="F40" s="44">
        <f t="shared" si="25"/>
        <v>0</v>
      </c>
      <c r="G40" s="58" t="str">
        <f t="shared" si="16"/>
        <v/>
      </c>
      <c r="H40" s="199"/>
      <c r="I40" s="199"/>
      <c r="J40" s="199"/>
      <c r="K40" s="44">
        <f t="shared" si="38"/>
        <v>0</v>
      </c>
      <c r="L40" s="206" t="str">
        <f t="shared" si="17"/>
        <v/>
      </c>
      <c r="M40" s="78"/>
      <c r="N40" s="78"/>
      <c r="O40" s="107">
        <f t="shared" si="33"/>
        <v>0</v>
      </c>
      <c r="P40" s="78"/>
      <c r="Q40" s="107">
        <f t="shared" si="34"/>
        <v>0</v>
      </c>
      <c r="R40" s="78"/>
      <c r="S40" s="107">
        <f t="shared" si="35"/>
        <v>0</v>
      </c>
      <c r="T40" s="78"/>
      <c r="U40" s="107">
        <f t="shared" si="36"/>
        <v>0</v>
      </c>
      <c r="V40" s="78"/>
      <c r="W40" s="107">
        <f t="shared" si="37"/>
        <v>0</v>
      </c>
      <c r="X40" s="152"/>
      <c r="Y40" s="482"/>
      <c r="Z40" s="482"/>
      <c r="AA40" s="482"/>
      <c r="AB40" s="482"/>
      <c r="AC40" s="482"/>
      <c r="AD40" s="482"/>
      <c r="AE40"/>
      <c r="AF40"/>
      <c r="AG40"/>
      <c r="AH40"/>
      <c r="AI40"/>
      <c r="AJ40"/>
      <c r="AK40"/>
      <c r="AL40"/>
      <c r="AM40"/>
      <c r="AN40"/>
      <c r="AO40"/>
      <c r="AP40"/>
      <c r="AQ40"/>
      <c r="AR40"/>
      <c r="AS40"/>
      <c r="AT40"/>
      <c r="AU40"/>
      <c r="AV40"/>
      <c r="AW40"/>
      <c r="AX40"/>
      <c r="AY40"/>
      <c r="AZ40"/>
    </row>
    <row r="41" spans="1:52" s="57" customFormat="1" hidden="1" x14ac:dyDescent="0.2">
      <c r="A41" s="55" t="s">
        <v>96</v>
      </c>
      <c r="B41" s="54">
        <f t="shared" si="32"/>
        <v>32</v>
      </c>
      <c r="C41" s="24"/>
      <c r="D41" s="24"/>
      <c r="E41" s="24"/>
      <c r="F41" s="44">
        <f t="shared" si="25"/>
        <v>0</v>
      </c>
      <c r="G41" s="58" t="str">
        <f t="shared" si="16"/>
        <v/>
      </c>
      <c r="H41" s="199"/>
      <c r="I41" s="199"/>
      <c r="J41" s="199"/>
      <c r="K41" s="44">
        <f t="shared" si="38"/>
        <v>0</v>
      </c>
      <c r="L41" s="206" t="str">
        <f t="shared" si="17"/>
        <v/>
      </c>
      <c r="M41" s="78"/>
      <c r="N41" s="78"/>
      <c r="O41" s="107">
        <f t="shared" si="33"/>
        <v>0</v>
      </c>
      <c r="P41" s="78"/>
      <c r="Q41" s="107">
        <f t="shared" si="34"/>
        <v>0</v>
      </c>
      <c r="R41" s="78"/>
      <c r="S41" s="107">
        <f t="shared" si="35"/>
        <v>0</v>
      </c>
      <c r="T41" s="78"/>
      <c r="U41" s="107">
        <f t="shared" si="36"/>
        <v>0</v>
      </c>
      <c r="V41" s="78"/>
      <c r="W41" s="107">
        <f t="shared" si="37"/>
        <v>0</v>
      </c>
      <c r="X41" s="152"/>
      <c r="Y41" s="482"/>
      <c r="Z41" s="482"/>
      <c r="AA41" s="482"/>
      <c r="AB41" s="482"/>
      <c r="AC41" s="482"/>
      <c r="AD41" s="482"/>
      <c r="AE41"/>
      <c r="AF41"/>
      <c r="AG41"/>
      <c r="AH41"/>
      <c r="AI41"/>
      <c r="AJ41"/>
      <c r="AK41"/>
      <c r="AL41"/>
      <c r="AM41"/>
      <c r="AN41"/>
      <c r="AO41"/>
      <c r="AP41"/>
      <c r="AQ41"/>
      <c r="AR41"/>
      <c r="AS41"/>
      <c r="AT41"/>
      <c r="AU41"/>
      <c r="AV41"/>
      <c r="AW41"/>
      <c r="AX41"/>
      <c r="AY41"/>
      <c r="AZ41"/>
    </row>
    <row r="42" spans="1:52" s="57" customFormat="1" hidden="1" x14ac:dyDescent="0.2">
      <c r="A42" s="81" t="s">
        <v>97</v>
      </c>
      <c r="B42" s="82">
        <f t="shared" si="32"/>
        <v>33</v>
      </c>
      <c r="C42" s="24"/>
      <c r="D42" s="24"/>
      <c r="E42" s="24"/>
      <c r="F42" s="44">
        <f t="shared" si="25"/>
        <v>0</v>
      </c>
      <c r="G42" s="58" t="str">
        <f t="shared" si="16"/>
        <v/>
      </c>
      <c r="H42" s="199"/>
      <c r="I42" s="199"/>
      <c r="J42" s="199"/>
      <c r="K42" s="44">
        <f t="shared" ref="K42" si="39">J42</f>
        <v>0</v>
      </c>
      <c r="L42" s="206" t="str">
        <f t="shared" si="17"/>
        <v/>
      </c>
      <c r="M42" s="78"/>
      <c r="N42" s="78"/>
      <c r="O42" s="107">
        <f t="shared" si="33"/>
        <v>0</v>
      </c>
      <c r="P42" s="78"/>
      <c r="Q42" s="107">
        <f t="shared" si="34"/>
        <v>0</v>
      </c>
      <c r="R42" s="78"/>
      <c r="S42" s="107">
        <f t="shared" si="35"/>
        <v>0</v>
      </c>
      <c r="T42" s="78"/>
      <c r="U42" s="107">
        <f t="shared" si="36"/>
        <v>0</v>
      </c>
      <c r="V42" s="78"/>
      <c r="W42" s="107">
        <f t="shared" si="37"/>
        <v>0</v>
      </c>
      <c r="X42" s="152"/>
      <c r="Y42" s="482"/>
      <c r="Z42" s="482"/>
      <c r="AA42" s="482"/>
      <c r="AB42" s="482"/>
      <c r="AC42" s="482"/>
      <c r="AD42" s="482"/>
      <c r="AE42"/>
      <c r="AF42"/>
      <c r="AG42"/>
      <c r="AH42"/>
      <c r="AI42"/>
      <c r="AJ42"/>
      <c r="AK42"/>
      <c r="AL42"/>
      <c r="AM42"/>
      <c r="AN42"/>
      <c r="AO42"/>
      <c r="AP42"/>
      <c r="AQ42"/>
      <c r="AR42"/>
      <c r="AS42"/>
      <c r="AT42"/>
      <c r="AU42"/>
      <c r="AV42"/>
      <c r="AW42"/>
      <c r="AX42"/>
      <c r="AY42"/>
      <c r="AZ42"/>
    </row>
    <row r="43" spans="1:52" s="57" customFormat="1" x14ac:dyDescent="0.2">
      <c r="A43" s="449" t="s">
        <v>10</v>
      </c>
      <c r="B43" s="450"/>
      <c r="C43" s="79">
        <f>SUM(C36:C42)</f>
        <v>0</v>
      </c>
      <c r="D43" s="11">
        <f>SUM(D36:D42)+ROUNDDOWN(F43/60,0)</f>
        <v>0</v>
      </c>
      <c r="E43" s="11">
        <f>F43-60*ROUNDDOWN(F43/60,0)</f>
        <v>0</v>
      </c>
      <c r="F43" s="90">
        <f>SUM(F36:F42)</f>
        <v>0</v>
      </c>
      <c r="G43" s="34">
        <f>IF((D43*60+E43)=0,0,ROUND((C43*60)/(D43*60+E43),1))</f>
        <v>0</v>
      </c>
      <c r="H43" s="79">
        <f>SUM(H36:H42)</f>
        <v>0</v>
      </c>
      <c r="I43" s="11">
        <f>SUM(I36:I42)+ROUNDDOWN(K43/60,0)</f>
        <v>0</v>
      </c>
      <c r="J43" s="11">
        <f>K43-60*ROUNDDOWN(K43/60,0)</f>
        <v>0</v>
      </c>
      <c r="K43" s="90">
        <f>SUM(K36:K42)</f>
        <v>0</v>
      </c>
      <c r="L43" s="34">
        <f>IF((I43*60+J43)=0,0,ROUND((H43*60)/(I43*60+J43),1))</f>
        <v>0</v>
      </c>
      <c r="M43" s="18">
        <f>SUM(M36:M42)</f>
        <v>0</v>
      </c>
      <c r="N43" s="18">
        <f>IF(SUM(N36:N42)=0,0,ROUND(AVERAGE(N36:N42),0))</f>
        <v>0</v>
      </c>
      <c r="O43" s="108">
        <f>IF(O42=0,0,1)</f>
        <v>0</v>
      </c>
      <c r="P43" s="18">
        <f>IF(SUM(P36:P42)=0,0,ROUND(AVERAGE(P36:P42),0))</f>
        <v>0</v>
      </c>
      <c r="Q43" s="108">
        <f>IF(Q42=0,0,1)</f>
        <v>0</v>
      </c>
      <c r="R43" s="18">
        <f>IF(SUM(R36:R42)=0,0,ROUND(AVERAGE(R36:R42),0))</f>
        <v>0</v>
      </c>
      <c r="S43" s="108">
        <f>IF(S42=0,0,1)</f>
        <v>0</v>
      </c>
      <c r="T43" s="18">
        <f>IF(SUM(T36:T42)=0,0,ROUND(AVERAGE(T36:T42),0))</f>
        <v>0</v>
      </c>
      <c r="U43" s="108">
        <f>IF(U42=0,0,1)</f>
        <v>0</v>
      </c>
      <c r="V43" s="18">
        <f>IF(SUM(V36:V42)=0,0,ROUND(AVERAGE(V36:V42),0))</f>
        <v>0</v>
      </c>
      <c r="W43" s="108">
        <f>IF(W42=0,0,1)</f>
        <v>0</v>
      </c>
      <c r="X43" s="80"/>
      <c r="Y43" s="479"/>
      <c r="Z43" s="479"/>
      <c r="AA43" s="479"/>
      <c r="AB43" s="479"/>
      <c r="AC43" s="479"/>
      <c r="AD43" s="479"/>
      <c r="AE43"/>
      <c r="AF43"/>
      <c r="AG43"/>
      <c r="AH43"/>
      <c r="AI43"/>
      <c r="AJ43"/>
      <c r="AK43"/>
      <c r="AL43"/>
      <c r="AM43"/>
      <c r="AN43"/>
      <c r="AO43"/>
      <c r="AP43"/>
      <c r="AQ43"/>
      <c r="AR43"/>
      <c r="AS43"/>
      <c r="AT43"/>
      <c r="AU43"/>
      <c r="AV43"/>
      <c r="AW43"/>
      <c r="AX43"/>
      <c r="AY43"/>
      <c r="AZ43"/>
    </row>
    <row r="44" spans="1:52" s="57" customFormat="1" x14ac:dyDescent="0.2">
      <c r="A44" s="394" t="s">
        <v>26</v>
      </c>
      <c r="B44" s="395"/>
      <c r="C44" s="12">
        <f>C10+C19+C27+C35+C36</f>
        <v>0</v>
      </c>
      <c r="D44" s="189">
        <f>D10+D19+D27+D35+D36+ROUNDDOWN(F44/60,0)</f>
        <v>0</v>
      </c>
      <c r="E44" s="189">
        <f>F44-60*ROUNDDOWN(F44/60,0)</f>
        <v>0</v>
      </c>
      <c r="F44" s="92">
        <f>E10+E19+E27+E35+F36</f>
        <v>0</v>
      </c>
      <c r="G44" s="190">
        <f>IF((D44*60+E44)=0,0,ROUND((C44*60)/(D44*60+E44),1))</f>
        <v>0</v>
      </c>
      <c r="H44" s="12">
        <f>H10+H19+H27+H35+H36</f>
        <v>0</v>
      </c>
      <c r="I44" s="189">
        <f>I10+I19+I27+I35+I36+ROUNDDOWN(K44/60,0)</f>
        <v>0</v>
      </c>
      <c r="J44" s="189">
        <f>K44-60*ROUNDDOWN(K44/60,0)</f>
        <v>0</v>
      </c>
      <c r="K44" s="92">
        <f>J10+J19+J27+J35+K36</f>
        <v>0</v>
      </c>
      <c r="L44" s="190">
        <f>IF((I44*60+J44)=0,0,ROUND((H44*60)/(I44*60+J44),1))</f>
        <v>0</v>
      </c>
      <c r="M44" s="12">
        <f>M10+M19+M27+M35+M36</f>
        <v>0</v>
      </c>
      <c r="N44" s="12" t="str">
        <f>IF(N45=0,"",(N10+N19+N27+N35+N36)/N45)</f>
        <v/>
      </c>
      <c r="O44" s="244"/>
      <c r="P44" s="12" t="str">
        <f>IF(P45=0,"",(P10+P19+P27+P35+P36)/P45)</f>
        <v/>
      </c>
      <c r="Q44" s="244"/>
      <c r="R44" s="12" t="str">
        <f>IF(R45=0,"",(R10+R19+R27+R35+R36)/R45)</f>
        <v/>
      </c>
      <c r="S44" s="244"/>
      <c r="T44" s="12" t="str">
        <f>IF(T45=0,"",(T10+T19+T27+T35+T36)/T45)</f>
        <v/>
      </c>
      <c r="U44" s="244"/>
      <c r="V44" s="12" t="str">
        <f>IF(V45=0,"",(V10+V19+V27+V35+V36)/V45)</f>
        <v/>
      </c>
      <c r="W44" s="244"/>
      <c r="X44" s="39"/>
      <c r="Y44" s="187"/>
      <c r="Z44" s="2" t="s">
        <v>0</v>
      </c>
      <c r="AA44" s="2" t="s">
        <v>29</v>
      </c>
      <c r="AB44" s="2" t="s">
        <v>15</v>
      </c>
      <c r="AC44" s="2" t="s">
        <v>22</v>
      </c>
      <c r="AD44" s="2" t="s">
        <v>25</v>
      </c>
      <c r="AE44"/>
      <c r="AF44"/>
      <c r="AG44"/>
      <c r="AH44"/>
      <c r="AI44"/>
      <c r="AJ44"/>
      <c r="AK44"/>
      <c r="AL44"/>
      <c r="AM44"/>
      <c r="AN44"/>
      <c r="AO44"/>
      <c r="AP44"/>
      <c r="AQ44"/>
      <c r="AR44"/>
      <c r="AS44"/>
      <c r="AT44"/>
      <c r="AU44"/>
      <c r="AV44"/>
      <c r="AW44"/>
      <c r="AX44"/>
      <c r="AY44"/>
      <c r="AZ44"/>
    </row>
    <row r="45" spans="1:52" x14ac:dyDescent="0.2">
      <c r="A45" s="472"/>
      <c r="B45" s="473"/>
      <c r="C45" s="2" t="s">
        <v>0</v>
      </c>
      <c r="D45" s="2" t="s">
        <v>14</v>
      </c>
      <c r="E45" s="2" t="s">
        <v>15</v>
      </c>
      <c r="F45" s="44"/>
      <c r="G45" s="2" t="s">
        <v>12</v>
      </c>
      <c r="H45" s="206" t="s">
        <v>41</v>
      </c>
      <c r="I45" s="206" t="s">
        <v>14</v>
      </c>
      <c r="J45" s="206" t="s">
        <v>15</v>
      </c>
      <c r="K45" s="29"/>
      <c r="L45" s="224" t="s">
        <v>12</v>
      </c>
      <c r="M45" s="29" t="s">
        <v>40</v>
      </c>
      <c r="N45" s="103">
        <f>O10+O19+O27+O35+O36</f>
        <v>0</v>
      </c>
      <c r="O45" s="104"/>
      <c r="P45" s="103">
        <f>Q10+Q19+Q27+Q35+Q36</f>
        <v>0</v>
      </c>
      <c r="Q45" s="104"/>
      <c r="R45" s="103">
        <f>S10+S19+S27+S35+S36</f>
        <v>0</v>
      </c>
      <c r="S45" s="104"/>
      <c r="T45" s="103">
        <f>U10+U19+U27+U35+U36</f>
        <v>0</v>
      </c>
      <c r="U45" s="104"/>
      <c r="V45" s="103">
        <f>W10+W19+W27+W35+W36</f>
        <v>0</v>
      </c>
      <c r="W45" s="86"/>
      <c r="X45" s="39"/>
      <c r="Y45" s="110" t="s">
        <v>136</v>
      </c>
      <c r="Z45" s="109">
        <f>C44+Janvier!Z50</f>
        <v>0</v>
      </c>
      <c r="AA45" s="110">
        <f>D44+Janvier!AA50+ROUNDDOWN(AE45/60,0)</f>
        <v>0</v>
      </c>
      <c r="AB45" s="110">
        <f>AE45-60*ROUNDDOWN(AE45/60,0)</f>
        <v>0</v>
      </c>
      <c r="AC45" s="110">
        <f>IF((AA45*60+AB45)=0,0,ROUND((Z45*60)/(AA45*60+AB45),1))</f>
        <v>0</v>
      </c>
      <c r="AD45" s="109">
        <f>M44+Janvier!AD50</f>
        <v>0</v>
      </c>
      <c r="AE45" s="8">
        <f>E44+Janvier!$AB$50</f>
        <v>0</v>
      </c>
    </row>
    <row r="46" spans="1:52" x14ac:dyDescent="0.2">
      <c r="A46" s="443" t="s">
        <v>255</v>
      </c>
      <c r="B46" s="443"/>
      <c r="C46" s="31">
        <f>'Décembre 22'!C45</f>
        <v>0</v>
      </c>
      <c r="D46" s="30">
        <f>'Décembre 22'!D45</f>
        <v>0</v>
      </c>
      <c r="E46" s="30">
        <f>'Décembre 22'!E45</f>
        <v>0</v>
      </c>
      <c r="F46" s="243"/>
      <c r="G46" s="32">
        <f>IF((D46*60+E46)=0,0,ROUND((C46*60)/(D46*60+E46),1))</f>
        <v>0</v>
      </c>
      <c r="H46" s="209">
        <f>'Décembre 22'!H45</f>
        <v>0</v>
      </c>
      <c r="I46" s="206">
        <f>'Décembre 22'!I45</f>
        <v>0</v>
      </c>
      <c r="J46" s="206">
        <f>'Décembre 22'!J45</f>
        <v>0</v>
      </c>
      <c r="K46" s="61"/>
      <c r="L46" s="207">
        <f>IF((I46*60+J46)=0,0,ROUND((H46*60)/(I46*60+J46),1))</f>
        <v>0</v>
      </c>
      <c r="M46" s="35">
        <f>'Décembre 22'!M45</f>
        <v>0</v>
      </c>
      <c r="X46" s="39"/>
      <c r="Y46" s="142" t="s">
        <v>256</v>
      </c>
      <c r="Z46" s="143">
        <f>C44+Janvier!Z51</f>
        <v>0</v>
      </c>
      <c r="AA46" s="141">
        <f>D44+Janvier!AA51+ROUNDDOWN(AE46/60,0)</f>
        <v>0</v>
      </c>
      <c r="AB46" s="141">
        <f>AE46-60*ROUNDDOWN(AE46/60,0)</f>
        <v>0</v>
      </c>
      <c r="AC46" s="141">
        <f>IF((AA46*60+AB46)=0,0,ROUND((Z46*60)/(AA46*60+AB46),1))</f>
        <v>0</v>
      </c>
      <c r="AD46" s="143">
        <f>M44+Janvier!AD51</f>
        <v>0</v>
      </c>
      <c r="AE46" s="8">
        <f>E44+Janvier!$AB$51</f>
        <v>0</v>
      </c>
    </row>
    <row r="47" spans="1:52" x14ac:dyDescent="0.2">
      <c r="A47" s="471" t="s">
        <v>24</v>
      </c>
      <c r="B47" s="471"/>
      <c r="C47" s="31">
        <f>Janvier!C49</f>
        <v>0</v>
      </c>
      <c r="D47" s="30">
        <f>Janvier!D49</f>
        <v>0</v>
      </c>
      <c r="E47" s="30">
        <f>Janvier!E49</f>
        <v>0</v>
      </c>
      <c r="F47" s="243"/>
      <c r="G47" s="32">
        <f>IF((D47*60+E47)=0,0,ROUND((C47*60)/(D47*60+E47),1))</f>
        <v>0</v>
      </c>
      <c r="H47" s="209">
        <f>Janvier!H49</f>
        <v>0</v>
      </c>
      <c r="I47" s="206">
        <f>Janvier!I49</f>
        <v>0</v>
      </c>
      <c r="J47" s="206">
        <f>Janvier!J49</f>
        <v>0</v>
      </c>
      <c r="K47" s="61"/>
      <c r="L47" s="207">
        <f>IF((I47*60+J47)=0,0,ROUND((H47*60)/(I47*60+J47),1))</f>
        <v>0</v>
      </c>
      <c r="M47" s="33">
        <f>Janvier!M49</f>
        <v>0</v>
      </c>
      <c r="W47"/>
      <c r="X47" s="39"/>
      <c r="Y47" s="39"/>
      <c r="AB47" s="200"/>
      <c r="AC47" s="13"/>
      <c r="AD47" s="40"/>
    </row>
    <row r="48" spans="1:52" ht="12.75" customHeight="1" x14ac:dyDescent="0.2">
      <c r="A48" s="1"/>
      <c r="B48" s="1"/>
      <c r="C48" s="41"/>
      <c r="D48" s="41"/>
      <c r="E48" s="41"/>
      <c r="F48" s="98"/>
      <c r="G48" s="41"/>
      <c r="H48" s="41"/>
      <c r="I48" s="41"/>
      <c r="J48" s="41"/>
      <c r="K48" s="41"/>
      <c r="L48" s="41"/>
      <c r="M48" s="41"/>
      <c r="W48"/>
      <c r="X48" s="39"/>
      <c r="Y48" s="197" t="s">
        <v>189</v>
      </c>
      <c r="Z48" s="206" t="s">
        <v>14</v>
      </c>
      <c r="AA48" s="206" t="s">
        <v>15</v>
      </c>
      <c r="AB48" s="13"/>
      <c r="AC48" s="13"/>
      <c r="AD48" s="40"/>
      <c r="AE48" s="131">
        <f>J44+J46+J47</f>
        <v>0</v>
      </c>
    </row>
    <row r="49" spans="1:31" x14ac:dyDescent="0.2">
      <c r="A49" s="1"/>
      <c r="B49" s="1"/>
      <c r="C49" s="41"/>
      <c r="D49" s="41"/>
      <c r="E49" s="41"/>
      <c r="F49" s="98"/>
      <c r="G49" s="41"/>
      <c r="H49" s="41"/>
      <c r="I49" s="41"/>
      <c r="J49" s="41"/>
      <c r="K49" s="41"/>
      <c r="L49" s="41"/>
      <c r="M49" s="41"/>
      <c r="W49"/>
      <c r="X49" s="39"/>
      <c r="Y49" s="109" t="s">
        <v>136</v>
      </c>
      <c r="Z49" s="10">
        <f>I44+I46+I47+ROUNDDOWN(AE48/60,0)</f>
        <v>0</v>
      </c>
      <c r="AA49" s="10">
        <f>AE48-60*ROUNDDOWN(AE48/60,0)</f>
        <v>0</v>
      </c>
      <c r="AB49" s="13"/>
      <c r="AC49" s="13"/>
      <c r="AD49" s="39"/>
      <c r="AE49" s="131">
        <f>J44+J47</f>
        <v>0</v>
      </c>
    </row>
    <row r="50" spans="1:31" x14ac:dyDescent="0.2">
      <c r="A50" s="1"/>
      <c r="B50" s="1"/>
      <c r="C50" s="41"/>
      <c r="D50" s="41"/>
      <c r="E50" s="41"/>
      <c r="F50" s="98"/>
      <c r="G50" s="41"/>
      <c r="H50" s="41"/>
      <c r="I50" s="41"/>
      <c r="J50" s="41"/>
      <c r="K50" s="41"/>
      <c r="L50" s="41"/>
      <c r="M50" s="41"/>
      <c r="W50"/>
      <c r="X50" s="39"/>
      <c r="Y50" s="143" t="s">
        <v>256</v>
      </c>
      <c r="Z50" s="141">
        <f>I44+I47+ROUNDDOWN(AE49/60,0)</f>
        <v>0</v>
      </c>
      <c r="AA50" s="141">
        <f>AE49-60*ROUNDDOWN(AE49/60,0)</f>
        <v>0</v>
      </c>
    </row>
  </sheetData>
  <sheetProtection sheet="1" selectLockedCells="1"/>
  <mergeCells count="63">
    <mergeCell ref="Y32:AD32"/>
    <mergeCell ref="Y33:AD33"/>
    <mergeCell ref="Y34:AD34"/>
    <mergeCell ref="Y36:AD36"/>
    <mergeCell ref="Y42:AD42"/>
    <mergeCell ref="Y35:AD35"/>
    <mergeCell ref="Y43:AD43"/>
    <mergeCell ref="Y37:AD37"/>
    <mergeCell ref="Y39:AD39"/>
    <mergeCell ref="Y41:AD41"/>
    <mergeCell ref="Y40:AD40"/>
    <mergeCell ref="Y38:AD38"/>
    <mergeCell ref="Y9:AD9"/>
    <mergeCell ref="Y4:AD4"/>
    <mergeCell ref="Y31:AD31"/>
    <mergeCell ref="Y25:AD25"/>
    <mergeCell ref="Y26:AD26"/>
    <mergeCell ref="Y14:AD14"/>
    <mergeCell ref="Y17:AD17"/>
    <mergeCell ref="Y18:AD18"/>
    <mergeCell ref="Y27:AD27"/>
    <mergeCell ref="Y28:AD28"/>
    <mergeCell ref="Y29:AD29"/>
    <mergeCell ref="Y16:AD16"/>
    <mergeCell ref="Y30:AD30"/>
    <mergeCell ref="Y19:AD19"/>
    <mergeCell ref="Y20:AD20"/>
    <mergeCell ref="Y5:AD5"/>
    <mergeCell ref="A1:AC1"/>
    <mergeCell ref="A2:A3"/>
    <mergeCell ref="B2:B3"/>
    <mergeCell ref="C2:C3"/>
    <mergeCell ref="D2:D3"/>
    <mergeCell ref="G2:G3"/>
    <mergeCell ref="N2:N3"/>
    <mergeCell ref="E2:E3"/>
    <mergeCell ref="H2:L2"/>
    <mergeCell ref="P2:P3"/>
    <mergeCell ref="Y2:AD3"/>
    <mergeCell ref="X2:X3"/>
    <mergeCell ref="R2:R3"/>
    <mergeCell ref="Y15:AD15"/>
    <mergeCell ref="Y10:AD10"/>
    <mergeCell ref="Y11:AD11"/>
    <mergeCell ref="Y12:AD12"/>
    <mergeCell ref="A11:B11"/>
    <mergeCell ref="Y13:AD13"/>
    <mergeCell ref="Y6:AD6"/>
    <mergeCell ref="Y7:AD7"/>
    <mergeCell ref="Y8:AD8"/>
    <mergeCell ref="A47:B47"/>
    <mergeCell ref="A46:B46"/>
    <mergeCell ref="A35:B35"/>
    <mergeCell ref="A45:B45"/>
    <mergeCell ref="A44:B44"/>
    <mergeCell ref="A43:B43"/>
    <mergeCell ref="A27:B27"/>
    <mergeCell ref="A19:B19"/>
    <mergeCell ref="Y21:AD21"/>
    <mergeCell ref="Y22:AD22"/>
    <mergeCell ref="Y23:AD23"/>
    <mergeCell ref="Y24:AD24"/>
    <mergeCell ref="A10:B10"/>
  </mergeCells>
  <phoneticPr fontId="0" type="noConversion"/>
  <printOptions horizontalCentered="1"/>
  <pageMargins left="0" right="0" top="0.39370078740157483" bottom="0"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JA50"/>
  <sheetViews>
    <sheetView zoomScale="130" zoomScaleNormal="130" workbookViewId="0">
      <pane ySplit="3" topLeftCell="A26" activePane="bottomLeft" state="frozen"/>
      <selection pane="bottomLeft" activeCell="I38" sqref="I38:J38"/>
    </sheetView>
  </sheetViews>
  <sheetFormatPr baseColWidth="10" defaultRowHeight="12.75" x14ac:dyDescent="0.2"/>
  <cols>
    <col min="1" max="1" width="9.7109375" customWidth="1"/>
    <col min="2" max="2" width="5.42578125" customWidth="1"/>
    <col min="3" max="3" width="6" customWidth="1"/>
    <col min="4" max="4" width="4.85546875" customWidth="1"/>
    <col min="5" max="5" width="5.140625" customWidth="1"/>
    <col min="6" max="6" width="7.28515625" style="47" hidden="1" customWidth="1"/>
    <col min="7" max="7" width="5.85546875" customWidth="1"/>
    <col min="8" max="8" width="7.42578125" hidden="1" customWidth="1"/>
    <col min="9" max="9" width="6.7109375" customWidth="1"/>
    <col min="10" max="10" width="8.28515625" customWidth="1"/>
    <col min="11" max="11" width="5.85546875" hidden="1" customWidth="1"/>
    <col min="12" max="12" width="6.7109375" hidden="1" customWidth="1"/>
    <col min="13" max="13" width="6" customWidth="1"/>
    <col min="14" max="14" width="4.28515625" customWidth="1"/>
    <col min="15" max="15" width="5.42578125" style="47" hidden="1" customWidth="1"/>
    <col min="16" max="16" width="3.42578125" customWidth="1"/>
    <col min="17" max="17" width="3.42578125" style="47" hidden="1" customWidth="1"/>
    <col min="18" max="18" width="4.71093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3" customWidth="1"/>
    <col min="26" max="26" width="14.5703125" customWidth="1"/>
    <col min="27" max="27" width="11.42578125" customWidth="1"/>
    <col min="28" max="28" width="9.42578125" customWidth="1"/>
    <col min="29" max="29" width="8.5703125" customWidth="1"/>
    <col min="30" max="31" width="11" customWidth="1"/>
    <col min="32" max="32" width="11.42578125" hidden="1" customWidth="1"/>
  </cols>
  <sheetData>
    <row r="1" spans="1:31" ht="18" x14ac:dyDescent="0.25">
      <c r="A1" s="424" t="s">
        <v>258</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132"/>
    </row>
    <row r="2" spans="1:31" ht="13.5" customHeight="1" x14ac:dyDescent="0.2">
      <c r="A2" s="425" t="s">
        <v>1</v>
      </c>
      <c r="B2" s="425" t="s">
        <v>9</v>
      </c>
      <c r="C2" s="425" t="s">
        <v>0</v>
      </c>
      <c r="D2" s="425" t="s">
        <v>14</v>
      </c>
      <c r="E2" s="425" t="s">
        <v>15</v>
      </c>
      <c r="F2" s="44" t="s">
        <v>15</v>
      </c>
      <c r="G2" s="427" t="s">
        <v>12</v>
      </c>
      <c r="H2" s="439" t="s">
        <v>189</v>
      </c>
      <c r="I2" s="440"/>
      <c r="J2" s="440"/>
      <c r="K2" s="440"/>
      <c r="L2" s="441"/>
      <c r="M2" s="16" t="s">
        <v>16</v>
      </c>
      <c r="N2" s="429" t="s">
        <v>39</v>
      </c>
      <c r="O2" s="93"/>
      <c r="P2" s="429" t="s">
        <v>11</v>
      </c>
      <c r="Q2" s="93"/>
      <c r="R2" s="429" t="s">
        <v>21</v>
      </c>
      <c r="S2" s="93"/>
      <c r="T2" s="16" t="s">
        <v>18</v>
      </c>
      <c r="U2" s="93"/>
      <c r="V2" s="16" t="s">
        <v>18</v>
      </c>
      <c r="W2" s="93"/>
      <c r="X2" s="464" t="s">
        <v>13</v>
      </c>
      <c r="Y2" s="433" t="s">
        <v>215</v>
      </c>
      <c r="Z2" s="434"/>
      <c r="AA2" s="434"/>
      <c r="AB2" s="434"/>
      <c r="AC2" s="434"/>
      <c r="AD2" s="434"/>
      <c r="AE2" s="435"/>
    </row>
    <row r="3" spans="1:31" ht="15" customHeight="1" x14ac:dyDescent="0.2">
      <c r="A3" s="426"/>
      <c r="B3" s="426"/>
      <c r="C3" s="426"/>
      <c r="D3" s="426"/>
      <c r="E3" s="426"/>
      <c r="F3" s="44"/>
      <c r="G3" s="428"/>
      <c r="H3" s="222" t="s">
        <v>0</v>
      </c>
      <c r="I3" s="197" t="s">
        <v>14</v>
      </c>
      <c r="J3" s="197" t="s">
        <v>15</v>
      </c>
      <c r="K3" s="196"/>
      <c r="L3" s="222" t="s">
        <v>12</v>
      </c>
      <c r="M3" s="17" t="s">
        <v>17</v>
      </c>
      <c r="N3" s="430"/>
      <c r="O3" s="94"/>
      <c r="P3" s="430"/>
      <c r="Q3" s="94"/>
      <c r="R3" s="430"/>
      <c r="S3" s="94"/>
      <c r="T3" s="17" t="s">
        <v>19</v>
      </c>
      <c r="U3" s="94"/>
      <c r="V3" s="17" t="s">
        <v>20</v>
      </c>
      <c r="W3" s="94"/>
      <c r="X3" s="465"/>
      <c r="Y3" s="436"/>
      <c r="Z3" s="437"/>
      <c r="AA3" s="437"/>
      <c r="AB3" s="437"/>
      <c r="AC3" s="437"/>
      <c r="AD3" s="437"/>
      <c r="AE3" s="438"/>
    </row>
    <row r="4" spans="1:31" hidden="1" x14ac:dyDescent="0.2">
      <c r="A4" s="2" t="s">
        <v>101</v>
      </c>
      <c r="B4" s="2">
        <v>1</v>
      </c>
      <c r="C4" s="24"/>
      <c r="D4" s="24"/>
      <c r="E4" s="24"/>
      <c r="F4" s="44">
        <f>E4</f>
        <v>0</v>
      </c>
      <c r="G4" s="58" t="str">
        <f>IF((D4*60+E4)=0,"",ROUND((C4*60)/(D4*60+E4),1))</f>
        <v/>
      </c>
      <c r="H4" s="199"/>
      <c r="I4" s="199"/>
      <c r="J4" s="199"/>
      <c r="K4" s="44">
        <f>J4</f>
        <v>0</v>
      </c>
      <c r="L4" s="206" t="str">
        <f>IF((I4*60+J4)=0,"",ROUND((H4*60)/(I4*60+J4),1))</f>
        <v/>
      </c>
      <c r="M4" s="78"/>
      <c r="N4" s="78"/>
      <c r="O4" s="107">
        <f>IF(N4="",0,1)</f>
        <v>0</v>
      </c>
      <c r="P4" s="78"/>
      <c r="Q4" s="107">
        <f>IF(P4="",0,1)</f>
        <v>0</v>
      </c>
      <c r="R4" s="78"/>
      <c r="S4" s="107">
        <f>IF(R4="",0,1)</f>
        <v>0</v>
      </c>
      <c r="T4" s="78"/>
      <c r="U4" s="107">
        <f>IF(T4="",0,1)</f>
        <v>0</v>
      </c>
      <c r="V4" s="78"/>
      <c r="W4" s="107">
        <f>IF(V4="",0,1)</f>
        <v>0</v>
      </c>
      <c r="X4" s="152"/>
      <c r="Y4" s="385"/>
      <c r="Z4" s="386"/>
      <c r="AA4" s="386"/>
      <c r="AB4" s="386"/>
      <c r="AC4" s="386"/>
      <c r="AD4" s="386"/>
      <c r="AE4" s="387"/>
    </row>
    <row r="5" spans="1:31" x14ac:dyDescent="0.2">
      <c r="A5" s="2" t="s">
        <v>102</v>
      </c>
      <c r="B5" s="245">
        <v>1</v>
      </c>
      <c r="C5" s="24"/>
      <c r="D5" s="24"/>
      <c r="E5" s="24"/>
      <c r="F5" s="44">
        <f t="shared" ref="F5:F9" si="0">E5</f>
        <v>0</v>
      </c>
      <c r="G5" s="58" t="str">
        <f t="shared" ref="G5:G9" si="1">IF((D5*60+E5)=0,"",ROUND((C5*60)/(D5*60+E5),1))</f>
        <v/>
      </c>
      <c r="H5" s="199"/>
      <c r="I5" s="199"/>
      <c r="J5" s="199"/>
      <c r="K5" s="44">
        <f t="shared" ref="K5:K9" si="2">J5</f>
        <v>0</v>
      </c>
      <c r="L5" s="206" t="str">
        <f t="shared" ref="L5:L9" si="3">IF((I5*60+J5)=0,"",ROUND((H5*60)/(I5*60+J5),1))</f>
        <v/>
      </c>
      <c r="M5" s="78"/>
      <c r="N5" s="78"/>
      <c r="O5" s="107">
        <f t="shared" ref="O5:W9" si="4">IF(N5="",O4,O4+1)</f>
        <v>0</v>
      </c>
      <c r="P5" s="78"/>
      <c r="Q5" s="107">
        <f t="shared" si="4"/>
        <v>0</v>
      </c>
      <c r="R5" s="78"/>
      <c r="S5" s="107">
        <f t="shared" si="4"/>
        <v>0</v>
      </c>
      <c r="T5" s="78"/>
      <c r="U5" s="107">
        <f t="shared" si="4"/>
        <v>0</v>
      </c>
      <c r="V5" s="78"/>
      <c r="W5" s="107">
        <f t="shared" si="4"/>
        <v>0</v>
      </c>
      <c r="X5" s="152"/>
      <c r="Y5" s="444"/>
      <c r="Z5" s="445"/>
      <c r="AA5" s="445"/>
      <c r="AB5" s="445"/>
      <c r="AC5" s="445"/>
      <c r="AD5" s="445"/>
      <c r="AE5" s="446"/>
    </row>
    <row r="6" spans="1:31" x14ac:dyDescent="0.2">
      <c r="A6" s="2" t="s">
        <v>99</v>
      </c>
      <c r="B6" s="245">
        <f t="shared" ref="B6:B9" si="5">B5+1</f>
        <v>2</v>
      </c>
      <c r="C6" s="24"/>
      <c r="D6" s="24"/>
      <c r="E6" s="24"/>
      <c r="F6" s="44">
        <f t="shared" si="0"/>
        <v>0</v>
      </c>
      <c r="G6" s="58" t="str">
        <f t="shared" si="1"/>
        <v/>
      </c>
      <c r="H6" s="199"/>
      <c r="I6" s="199"/>
      <c r="J6" s="199"/>
      <c r="K6" s="44">
        <f t="shared" si="2"/>
        <v>0</v>
      </c>
      <c r="L6" s="206" t="str">
        <f t="shared" si="3"/>
        <v/>
      </c>
      <c r="M6" s="78"/>
      <c r="N6" s="78"/>
      <c r="O6" s="107">
        <f t="shared" si="4"/>
        <v>0</v>
      </c>
      <c r="P6" s="78"/>
      <c r="Q6" s="107">
        <f t="shared" si="4"/>
        <v>0</v>
      </c>
      <c r="R6" s="78"/>
      <c r="S6" s="107">
        <f t="shared" si="4"/>
        <v>0</v>
      </c>
      <c r="T6" s="78"/>
      <c r="U6" s="107">
        <f t="shared" si="4"/>
        <v>0</v>
      </c>
      <c r="V6" s="78"/>
      <c r="W6" s="107">
        <f t="shared" si="4"/>
        <v>0</v>
      </c>
      <c r="X6" s="152"/>
      <c r="Y6" s="444"/>
      <c r="Z6" s="445"/>
      <c r="AA6" s="445"/>
      <c r="AB6" s="445"/>
      <c r="AC6" s="445"/>
      <c r="AD6" s="445"/>
      <c r="AE6" s="446"/>
    </row>
    <row r="7" spans="1:31" x14ac:dyDescent="0.2">
      <c r="A7" s="2" t="s">
        <v>95</v>
      </c>
      <c r="B7" s="245">
        <f t="shared" si="5"/>
        <v>3</v>
      </c>
      <c r="C7" s="24"/>
      <c r="D7" s="24"/>
      <c r="E7" s="24"/>
      <c r="F7" s="44">
        <f t="shared" si="0"/>
        <v>0</v>
      </c>
      <c r="G7" s="58" t="str">
        <f t="shared" si="1"/>
        <v/>
      </c>
      <c r="H7" s="199"/>
      <c r="I7" s="199"/>
      <c r="J7" s="199"/>
      <c r="K7" s="44">
        <f t="shared" si="2"/>
        <v>0</v>
      </c>
      <c r="L7" s="206" t="str">
        <f t="shared" si="3"/>
        <v/>
      </c>
      <c r="M7" s="78"/>
      <c r="N7" s="78"/>
      <c r="O7" s="107">
        <f t="shared" si="4"/>
        <v>0</v>
      </c>
      <c r="P7" s="78"/>
      <c r="Q7" s="107">
        <f t="shared" si="4"/>
        <v>0</v>
      </c>
      <c r="R7" s="78"/>
      <c r="S7" s="107">
        <f t="shared" si="4"/>
        <v>0</v>
      </c>
      <c r="T7" s="78"/>
      <c r="U7" s="107">
        <f t="shared" si="4"/>
        <v>0</v>
      </c>
      <c r="V7" s="78"/>
      <c r="W7" s="107">
        <f t="shared" si="4"/>
        <v>0</v>
      </c>
      <c r="X7" s="152"/>
      <c r="Y7" s="444"/>
      <c r="Z7" s="445"/>
      <c r="AA7" s="445"/>
      <c r="AB7" s="445"/>
      <c r="AC7" s="445"/>
      <c r="AD7" s="445"/>
      <c r="AE7" s="446"/>
    </row>
    <row r="8" spans="1:31" x14ac:dyDescent="0.2">
      <c r="A8" s="2" t="s">
        <v>4</v>
      </c>
      <c r="B8" s="245">
        <f t="shared" si="5"/>
        <v>4</v>
      </c>
      <c r="C8" s="24"/>
      <c r="D8" s="24"/>
      <c r="E8" s="24"/>
      <c r="F8" s="44">
        <f t="shared" si="0"/>
        <v>0</v>
      </c>
      <c r="G8" s="58" t="str">
        <f t="shared" si="1"/>
        <v/>
      </c>
      <c r="H8" s="199"/>
      <c r="I8" s="199"/>
      <c r="J8" s="199"/>
      <c r="K8" s="44">
        <f t="shared" si="2"/>
        <v>0</v>
      </c>
      <c r="L8" s="206" t="str">
        <f t="shared" si="3"/>
        <v/>
      </c>
      <c r="M8" s="78"/>
      <c r="N8" s="78"/>
      <c r="O8" s="107">
        <f t="shared" si="4"/>
        <v>0</v>
      </c>
      <c r="P8" s="78"/>
      <c r="Q8" s="107">
        <f t="shared" si="4"/>
        <v>0</v>
      </c>
      <c r="R8" s="78"/>
      <c r="S8" s="107">
        <f t="shared" si="4"/>
        <v>0</v>
      </c>
      <c r="T8" s="78"/>
      <c r="U8" s="107">
        <f t="shared" si="4"/>
        <v>0</v>
      </c>
      <c r="V8" s="78"/>
      <c r="W8" s="107">
        <f t="shared" si="4"/>
        <v>0</v>
      </c>
      <c r="X8" s="152"/>
      <c r="Y8" s="444"/>
      <c r="Z8" s="445"/>
      <c r="AA8" s="445"/>
      <c r="AB8" s="445"/>
      <c r="AC8" s="445"/>
      <c r="AD8" s="445"/>
      <c r="AE8" s="446"/>
    </row>
    <row r="9" spans="1:31" x14ac:dyDescent="0.2">
      <c r="A9" s="44" t="s">
        <v>5</v>
      </c>
      <c r="B9" s="247">
        <f t="shared" si="5"/>
        <v>5</v>
      </c>
      <c r="C9" s="24"/>
      <c r="D9" s="24"/>
      <c r="E9" s="24"/>
      <c r="F9" s="44">
        <f t="shared" si="0"/>
        <v>0</v>
      </c>
      <c r="G9" s="58" t="str">
        <f t="shared" si="1"/>
        <v/>
      </c>
      <c r="H9" s="199"/>
      <c r="I9" s="199"/>
      <c r="J9" s="199"/>
      <c r="K9" s="44">
        <f t="shared" si="2"/>
        <v>0</v>
      </c>
      <c r="L9" s="206" t="str">
        <f t="shared" si="3"/>
        <v/>
      </c>
      <c r="M9" s="78"/>
      <c r="N9" s="78"/>
      <c r="O9" s="107">
        <f t="shared" si="4"/>
        <v>0</v>
      </c>
      <c r="P9" s="78"/>
      <c r="Q9" s="107">
        <f t="shared" si="4"/>
        <v>0</v>
      </c>
      <c r="R9" s="78"/>
      <c r="S9" s="107">
        <f t="shared" si="4"/>
        <v>0</v>
      </c>
      <c r="T9" s="78"/>
      <c r="U9" s="107">
        <f t="shared" si="4"/>
        <v>0</v>
      </c>
      <c r="V9" s="78"/>
      <c r="W9" s="107">
        <f t="shared" si="4"/>
        <v>0</v>
      </c>
      <c r="X9" s="152"/>
      <c r="Y9" s="444"/>
      <c r="Z9" s="445"/>
      <c r="AA9" s="445"/>
      <c r="AB9" s="445"/>
      <c r="AC9" s="445"/>
      <c r="AD9" s="445"/>
      <c r="AE9" s="446"/>
    </row>
    <row r="10" spans="1:31" x14ac:dyDescent="0.2">
      <c r="A10" s="466" t="s">
        <v>10</v>
      </c>
      <c r="B10" s="467"/>
      <c r="C10" s="11">
        <f>SUM(C4:C9)</f>
        <v>0</v>
      </c>
      <c r="D10" s="11">
        <f>SUM(D4:D9)+ROUNDDOWN(F10/60,0)</f>
        <v>0</v>
      </c>
      <c r="E10" s="11">
        <f>F10-60*ROUNDDOWN(F10/60,0)</f>
        <v>0</v>
      </c>
      <c r="F10" s="90">
        <f>SUM(F4:F9)</f>
        <v>0</v>
      </c>
      <c r="G10" s="34">
        <f>IF((D10*60+E10)=0,0,ROUND((C10*60)/(D10*60+E10),1))</f>
        <v>0</v>
      </c>
      <c r="H10" s="11">
        <f>SUM(H4:H9)</f>
        <v>0</v>
      </c>
      <c r="I10" s="11">
        <f>SUM(I4:I9)+ROUNDDOWN(K10/60,0)</f>
        <v>0</v>
      </c>
      <c r="J10" s="11">
        <f>K10-60*ROUNDDOWN(K10/60,0)</f>
        <v>0</v>
      </c>
      <c r="K10" s="90">
        <f>SUM(K4:K9)</f>
        <v>0</v>
      </c>
      <c r="L10" s="34">
        <f>IF((I10*60+J10)=0,0,ROUND((H10*60)/(I10*60+J10),1))</f>
        <v>0</v>
      </c>
      <c r="M10" s="18">
        <f>SUM(M4:M9)</f>
        <v>0</v>
      </c>
      <c r="N10" s="18">
        <f>IF(SUM(N4:N9)=0,0,ROUND(AVERAGE(N4:N9),0))</f>
        <v>0</v>
      </c>
      <c r="O10" s="108">
        <f>IF(O9=0,0,1)</f>
        <v>0</v>
      </c>
      <c r="P10" s="18">
        <f>IF(SUM(P4:P9)=0,0,ROUND(AVERAGE(P4:P9),0))</f>
        <v>0</v>
      </c>
      <c r="Q10" s="108">
        <f>IF(Q9=0,0,1)</f>
        <v>0</v>
      </c>
      <c r="R10" s="18">
        <f>IF(SUM(R4:R9)=0,0,ROUND(AVERAGE(R4:R9),0))</f>
        <v>0</v>
      </c>
      <c r="S10" s="108">
        <f>IF(S9=0,0,1)</f>
        <v>0</v>
      </c>
      <c r="T10" s="18">
        <f>IF(SUM(T4:T9)=0,0,ROUND(AVERAGE(T4:T9),0))</f>
        <v>0</v>
      </c>
      <c r="U10" s="108">
        <f>IF(U9=0,0,1)</f>
        <v>0</v>
      </c>
      <c r="V10" s="18">
        <f>IF(SUM(V4:V9)=0,0,ROUND(AVERAGE(V4:V9),0))</f>
        <v>0</v>
      </c>
      <c r="W10" s="108">
        <f>IF(W9=0,0,1)</f>
        <v>0</v>
      </c>
      <c r="X10" s="153"/>
      <c r="Y10" s="404"/>
      <c r="Z10" s="405"/>
      <c r="AA10" s="405"/>
      <c r="AB10" s="405"/>
      <c r="AC10" s="405"/>
      <c r="AD10" s="405"/>
      <c r="AE10" s="406"/>
    </row>
    <row r="11" spans="1:31" x14ac:dyDescent="0.2">
      <c r="A11" s="454" t="s">
        <v>60</v>
      </c>
      <c r="B11" s="455"/>
      <c r="C11" s="227">
        <f>C10+Février!C43</f>
        <v>0</v>
      </c>
      <c r="D11" s="46">
        <f>D10+Février!D43+ROUNDDOWN(F11/60,0)</f>
        <v>0</v>
      </c>
      <c r="E11" s="46">
        <f>F11-60*ROUNDDOWN(F11/60,0)</f>
        <v>0</v>
      </c>
      <c r="F11" s="91">
        <f>E10+Février!E43</f>
        <v>0</v>
      </c>
      <c r="G11" s="46">
        <f>IF((D11*60+E11)=0,0,ROUND((C11*60)/(D11*60+E11),1))</f>
        <v>0</v>
      </c>
      <c r="H11" s="227">
        <f>H10+Février!H43</f>
        <v>0</v>
      </c>
      <c r="I11" s="46">
        <f>I10+Février!I43+ROUNDDOWN(K11/60,0)</f>
        <v>0</v>
      </c>
      <c r="J11" s="46">
        <f>K11-60*ROUNDDOWN(K11/60,0)</f>
        <v>0</v>
      </c>
      <c r="K11" s="91">
        <f>J10+Février!J43</f>
        <v>0</v>
      </c>
      <c r="L11" s="46">
        <f>IF((I11*60+J11)=0,0,ROUND((H11*60)/(I11*60+J11),1))</f>
        <v>0</v>
      </c>
      <c r="M11" s="228">
        <f>M10+Février!M43</f>
        <v>0</v>
      </c>
      <c r="N11" s="56">
        <f>IF(N10=0,Février!N43,IF(N10+Février!N43=0,"",ROUND((SUM(N4:N9)+SUM(Février!N36:N37))/(O9+Février!O37),0)))</f>
        <v>0</v>
      </c>
      <c r="O11" s="242"/>
      <c r="P11" s="56">
        <f>IF(P10=0,Février!P43,IF(P10+Février!P43=0,"",ROUND((SUM(P4:P9)+SUM(Février!P36:P37))/(Q9+Février!Q37),0)))</f>
        <v>0</v>
      </c>
      <c r="Q11" s="242"/>
      <c r="R11" s="56">
        <f>IF(R10=0,Février!R43,IF(R10+Février!R43=0,"",ROUND((SUM(R4:R9)+SUM(Février!R36:R37))/(S9+Février!S37),0)))</f>
        <v>0</v>
      </c>
      <c r="S11" s="242"/>
      <c r="T11" s="56">
        <f>IF(T10=0,Février!T43,IF(T10+Février!T43=0,"",ROUND((SUM(T4:T9)+SUM(Février!T36:T37))/(U9+Février!U37),0)))</f>
        <v>0</v>
      </c>
      <c r="U11" s="242"/>
      <c r="V11" s="56">
        <f>IF(V10=0,Février!V43,IF(V10+Février!V43=0,"",ROUND((SUM(V4:V9)+SUM(Février!V36:V37))/(W9+Février!W37),0)))</f>
        <v>0</v>
      </c>
      <c r="W11" s="242"/>
      <c r="X11" s="151"/>
      <c r="Y11" s="461"/>
      <c r="Z11" s="462"/>
      <c r="AA11" s="462"/>
      <c r="AB11" s="462"/>
      <c r="AC11" s="462"/>
      <c r="AD11" s="462"/>
      <c r="AE11" s="463"/>
    </row>
    <row r="12" spans="1:31" x14ac:dyDescent="0.2">
      <c r="A12" s="2" t="s">
        <v>6</v>
      </c>
      <c r="B12" s="2">
        <f>B9+1</f>
        <v>6</v>
      </c>
      <c r="C12" s="24"/>
      <c r="D12" s="24"/>
      <c r="E12" s="24"/>
      <c r="F12" s="44">
        <f>E12</f>
        <v>0</v>
      </c>
      <c r="G12" s="58" t="str">
        <f t="shared" ref="G12:G42" si="6">IF((D12*60+F12)=0,"",ROUND((C12*60)/(D12*60+F12),1))</f>
        <v/>
      </c>
      <c r="H12" s="199"/>
      <c r="I12" s="199"/>
      <c r="J12" s="199"/>
      <c r="K12" s="44">
        <f>J12</f>
        <v>0</v>
      </c>
      <c r="L12" s="206" t="str">
        <f t="shared" ref="L12:L41" si="7">IF((I12*60+K12)=0,"",ROUND((H12*60)/(I12*60+K12),1))</f>
        <v/>
      </c>
      <c r="M12" s="78"/>
      <c r="N12" s="78"/>
      <c r="O12" s="107">
        <f>IF(N12="",0,1)</f>
        <v>0</v>
      </c>
      <c r="P12" s="78"/>
      <c r="Q12" s="107">
        <f>IF(P12="",0,1)</f>
        <v>0</v>
      </c>
      <c r="R12" s="78"/>
      <c r="S12" s="107">
        <f>IF(R12="",0,1)</f>
        <v>0</v>
      </c>
      <c r="T12" s="78"/>
      <c r="U12" s="107">
        <f>IF(T12="",0,1)</f>
        <v>0</v>
      </c>
      <c r="V12" s="78"/>
      <c r="W12" s="107">
        <f>IF(V12="",0,1)</f>
        <v>0</v>
      </c>
      <c r="X12" s="152"/>
      <c r="Y12" s="444"/>
      <c r="Z12" s="445"/>
      <c r="AA12" s="445"/>
      <c r="AB12" s="445"/>
      <c r="AC12" s="445"/>
      <c r="AD12" s="445"/>
      <c r="AE12" s="446"/>
    </row>
    <row r="13" spans="1:31" x14ac:dyDescent="0.2">
      <c r="A13" s="2" t="s">
        <v>7</v>
      </c>
      <c r="B13" s="2">
        <f>B12+1</f>
        <v>7</v>
      </c>
      <c r="C13" s="24"/>
      <c r="D13" s="24"/>
      <c r="E13" s="24"/>
      <c r="F13" s="44">
        <f t="shared" ref="F13:F18" si="8">E13</f>
        <v>0</v>
      </c>
      <c r="G13" s="58" t="str">
        <f t="shared" si="6"/>
        <v/>
      </c>
      <c r="H13" s="199"/>
      <c r="I13" s="199"/>
      <c r="J13" s="199"/>
      <c r="K13" s="44">
        <f t="shared" ref="K13:K18" si="9">J13</f>
        <v>0</v>
      </c>
      <c r="L13" s="206" t="str">
        <f t="shared" si="7"/>
        <v/>
      </c>
      <c r="M13" s="78"/>
      <c r="N13" s="78"/>
      <c r="O13" s="107">
        <f t="shared" ref="O13:O18" si="10">IF(N13="",O12,O12+1)</f>
        <v>0</v>
      </c>
      <c r="P13" s="78"/>
      <c r="Q13" s="107">
        <f t="shared" ref="Q13:Q18" si="11">IF(P13="",Q12,Q12+1)</f>
        <v>0</v>
      </c>
      <c r="R13" s="78"/>
      <c r="S13" s="107">
        <f t="shared" ref="S13:S18" si="12">IF(R13="",S12,S12+1)</f>
        <v>0</v>
      </c>
      <c r="T13" s="78"/>
      <c r="U13" s="107">
        <f t="shared" ref="U13:U18" si="13">IF(T13="",U12,U12+1)</f>
        <v>0</v>
      </c>
      <c r="V13" s="78"/>
      <c r="W13" s="107">
        <f t="shared" ref="W13:W18" si="14">IF(V13="",W12,W12+1)</f>
        <v>0</v>
      </c>
      <c r="X13" s="152"/>
      <c r="Y13" s="444"/>
      <c r="Z13" s="445"/>
      <c r="AA13" s="445"/>
      <c r="AB13" s="445"/>
      <c r="AC13" s="445"/>
      <c r="AD13" s="445"/>
      <c r="AE13" s="446"/>
    </row>
    <row r="14" spans="1:31" x14ac:dyDescent="0.2">
      <c r="A14" s="2" t="s">
        <v>8</v>
      </c>
      <c r="B14" s="2">
        <f t="shared" ref="B14:B26" si="15">B13+1</f>
        <v>8</v>
      </c>
      <c r="C14" s="24"/>
      <c r="D14" s="24"/>
      <c r="E14" s="24"/>
      <c r="F14" s="44">
        <f t="shared" si="8"/>
        <v>0</v>
      </c>
      <c r="G14" s="58" t="str">
        <f t="shared" si="6"/>
        <v/>
      </c>
      <c r="H14" s="199"/>
      <c r="I14" s="199"/>
      <c r="J14" s="199"/>
      <c r="K14" s="44">
        <f t="shared" si="9"/>
        <v>0</v>
      </c>
      <c r="L14" s="206" t="str">
        <f t="shared" si="7"/>
        <v/>
      </c>
      <c r="M14" s="78"/>
      <c r="N14" s="78"/>
      <c r="O14" s="107">
        <f t="shared" si="10"/>
        <v>0</v>
      </c>
      <c r="P14" s="78"/>
      <c r="Q14" s="107">
        <f t="shared" si="11"/>
        <v>0</v>
      </c>
      <c r="R14" s="78"/>
      <c r="S14" s="107">
        <f t="shared" si="12"/>
        <v>0</v>
      </c>
      <c r="T14" s="78"/>
      <c r="U14" s="107">
        <f t="shared" si="13"/>
        <v>0</v>
      </c>
      <c r="V14" s="78"/>
      <c r="W14" s="107">
        <f t="shared" si="14"/>
        <v>0</v>
      </c>
      <c r="X14" s="152"/>
      <c r="Y14" s="444"/>
      <c r="Z14" s="445"/>
      <c r="AA14" s="445"/>
      <c r="AB14" s="445"/>
      <c r="AC14" s="445"/>
      <c r="AD14" s="445"/>
      <c r="AE14" s="446"/>
    </row>
    <row r="15" spans="1:31" x14ac:dyDescent="0.2">
      <c r="A15" s="2" t="s">
        <v>2</v>
      </c>
      <c r="B15" s="2">
        <f t="shared" si="15"/>
        <v>9</v>
      </c>
      <c r="C15" s="24"/>
      <c r="D15" s="24"/>
      <c r="E15" s="24"/>
      <c r="F15" s="44">
        <f t="shared" si="8"/>
        <v>0</v>
      </c>
      <c r="G15" s="58" t="str">
        <f t="shared" si="6"/>
        <v/>
      </c>
      <c r="H15" s="199"/>
      <c r="I15" s="199"/>
      <c r="J15" s="199"/>
      <c r="K15" s="44">
        <f t="shared" si="9"/>
        <v>0</v>
      </c>
      <c r="L15" s="206" t="str">
        <f t="shared" si="7"/>
        <v/>
      </c>
      <c r="M15" s="78"/>
      <c r="N15" s="78"/>
      <c r="O15" s="107">
        <f t="shared" si="10"/>
        <v>0</v>
      </c>
      <c r="P15" s="78"/>
      <c r="Q15" s="107">
        <f t="shared" si="11"/>
        <v>0</v>
      </c>
      <c r="R15" s="78"/>
      <c r="S15" s="107">
        <f t="shared" si="12"/>
        <v>0</v>
      </c>
      <c r="T15" s="78"/>
      <c r="U15" s="107">
        <f t="shared" si="13"/>
        <v>0</v>
      </c>
      <c r="V15" s="78"/>
      <c r="W15" s="107">
        <f t="shared" si="14"/>
        <v>0</v>
      </c>
      <c r="X15" s="152"/>
      <c r="Y15" s="444"/>
      <c r="Z15" s="445"/>
      <c r="AA15" s="445"/>
      <c r="AB15" s="445"/>
      <c r="AC15" s="445"/>
      <c r="AD15" s="445"/>
      <c r="AE15" s="446"/>
    </row>
    <row r="16" spans="1:31" x14ac:dyDescent="0.2">
      <c r="A16" s="2" t="s">
        <v>3</v>
      </c>
      <c r="B16" s="2">
        <f t="shared" si="15"/>
        <v>10</v>
      </c>
      <c r="C16" s="24"/>
      <c r="D16" s="24"/>
      <c r="E16" s="24"/>
      <c r="F16" s="44">
        <f t="shared" si="8"/>
        <v>0</v>
      </c>
      <c r="G16" s="58" t="str">
        <f t="shared" si="6"/>
        <v/>
      </c>
      <c r="H16" s="199"/>
      <c r="I16" s="199"/>
      <c r="J16" s="199"/>
      <c r="K16" s="44">
        <f t="shared" si="9"/>
        <v>0</v>
      </c>
      <c r="L16" s="206" t="str">
        <f t="shared" si="7"/>
        <v/>
      </c>
      <c r="M16" s="78"/>
      <c r="N16" s="78"/>
      <c r="O16" s="107">
        <f t="shared" si="10"/>
        <v>0</v>
      </c>
      <c r="P16" s="78"/>
      <c r="Q16" s="107">
        <f t="shared" si="11"/>
        <v>0</v>
      </c>
      <c r="R16" s="78"/>
      <c r="S16" s="107">
        <f t="shared" si="12"/>
        <v>0</v>
      </c>
      <c r="T16" s="78"/>
      <c r="U16" s="107">
        <f t="shared" si="13"/>
        <v>0</v>
      </c>
      <c r="V16" s="78"/>
      <c r="W16" s="107">
        <f t="shared" si="14"/>
        <v>0</v>
      </c>
      <c r="X16" s="152"/>
      <c r="Y16" s="444"/>
      <c r="Z16" s="445"/>
      <c r="AA16" s="445"/>
      <c r="AB16" s="445"/>
      <c r="AC16" s="445"/>
      <c r="AD16" s="445"/>
      <c r="AE16" s="446"/>
    </row>
    <row r="17" spans="1:31" x14ac:dyDescent="0.2">
      <c r="A17" s="2" t="s">
        <v>4</v>
      </c>
      <c r="B17" s="2">
        <f t="shared" si="15"/>
        <v>11</v>
      </c>
      <c r="C17" s="24"/>
      <c r="D17" s="24"/>
      <c r="E17" s="24"/>
      <c r="F17" s="44">
        <f t="shared" si="8"/>
        <v>0</v>
      </c>
      <c r="G17" s="58" t="str">
        <f t="shared" si="6"/>
        <v/>
      </c>
      <c r="H17" s="199"/>
      <c r="I17" s="199"/>
      <c r="J17" s="199"/>
      <c r="K17" s="44">
        <f t="shared" si="9"/>
        <v>0</v>
      </c>
      <c r="L17" s="206" t="str">
        <f t="shared" si="7"/>
        <v/>
      </c>
      <c r="M17" s="78"/>
      <c r="N17" s="78"/>
      <c r="O17" s="107">
        <f t="shared" si="10"/>
        <v>0</v>
      </c>
      <c r="P17" s="78"/>
      <c r="Q17" s="107">
        <f t="shared" si="11"/>
        <v>0</v>
      </c>
      <c r="R17" s="78"/>
      <c r="S17" s="107">
        <f t="shared" si="12"/>
        <v>0</v>
      </c>
      <c r="T17" s="78"/>
      <c r="U17" s="107">
        <f t="shared" si="13"/>
        <v>0</v>
      </c>
      <c r="V17" s="78"/>
      <c r="W17" s="107">
        <f t="shared" si="14"/>
        <v>0</v>
      </c>
      <c r="X17" s="152"/>
      <c r="Y17" s="444"/>
      <c r="Z17" s="445"/>
      <c r="AA17" s="445"/>
      <c r="AB17" s="445"/>
      <c r="AC17" s="445"/>
      <c r="AD17" s="445"/>
      <c r="AE17" s="446"/>
    </row>
    <row r="18" spans="1:31" x14ac:dyDescent="0.2">
      <c r="A18" s="44" t="s">
        <v>5</v>
      </c>
      <c r="B18" s="44">
        <f t="shared" si="15"/>
        <v>12</v>
      </c>
      <c r="C18" s="24"/>
      <c r="D18" s="24"/>
      <c r="E18" s="24"/>
      <c r="F18" s="44">
        <f t="shared" si="8"/>
        <v>0</v>
      </c>
      <c r="G18" s="58" t="str">
        <f t="shared" si="6"/>
        <v/>
      </c>
      <c r="H18" s="199"/>
      <c r="I18" s="199"/>
      <c r="J18" s="199"/>
      <c r="K18" s="44">
        <f t="shared" si="9"/>
        <v>0</v>
      </c>
      <c r="L18" s="206" t="str">
        <f t="shared" si="7"/>
        <v/>
      </c>
      <c r="M18" s="78"/>
      <c r="N18" s="78"/>
      <c r="O18" s="107">
        <f t="shared" si="10"/>
        <v>0</v>
      </c>
      <c r="P18" s="78"/>
      <c r="Q18" s="107">
        <f t="shared" si="11"/>
        <v>0</v>
      </c>
      <c r="R18" s="78"/>
      <c r="S18" s="107">
        <f t="shared" si="12"/>
        <v>0</v>
      </c>
      <c r="T18" s="78"/>
      <c r="U18" s="107">
        <f t="shared" si="13"/>
        <v>0</v>
      </c>
      <c r="V18" s="78"/>
      <c r="W18" s="107">
        <f t="shared" si="14"/>
        <v>0</v>
      </c>
      <c r="X18" s="152"/>
      <c r="Y18" s="444"/>
      <c r="Z18" s="445"/>
      <c r="AA18" s="445"/>
      <c r="AB18" s="445"/>
      <c r="AC18" s="445"/>
      <c r="AD18" s="445"/>
      <c r="AE18" s="446"/>
    </row>
    <row r="19" spans="1:31" x14ac:dyDescent="0.2">
      <c r="A19" s="466" t="s">
        <v>183</v>
      </c>
      <c r="B19" s="467"/>
      <c r="C19" s="11">
        <f>SUM(C12:C18)</f>
        <v>0</v>
      </c>
      <c r="D19" s="11">
        <f>SUM(D12:D18)+ROUNDDOWN(F19/60,0)</f>
        <v>0</v>
      </c>
      <c r="E19" s="11">
        <f>F19-60*ROUNDDOWN(F19/60,0)</f>
        <v>0</v>
      </c>
      <c r="F19" s="90">
        <f>SUM(F12:F18)</f>
        <v>0</v>
      </c>
      <c r="G19" s="34">
        <f>IF((D19*60+E19)=0,0,ROUND((C19*60)/(D19*60+E19),1))</f>
        <v>0</v>
      </c>
      <c r="H19" s="11">
        <f>SUM(H12:H18)</f>
        <v>0</v>
      </c>
      <c r="I19" s="11">
        <f>SUM(I12:I18)+ROUNDDOWN(K19/60,0)</f>
        <v>0</v>
      </c>
      <c r="J19" s="11">
        <f>K19-60*ROUNDDOWN(K19/60,0)</f>
        <v>0</v>
      </c>
      <c r="K19" s="90">
        <f>SUM(K12:K18)</f>
        <v>0</v>
      </c>
      <c r="L19" s="34">
        <f>IF((I19*60+J19)=0,0,ROUND((H19*60)/(I19*60+J19),1))</f>
        <v>0</v>
      </c>
      <c r="M19" s="18">
        <f>SUM(M12:M18)</f>
        <v>0</v>
      </c>
      <c r="N19" s="18">
        <f>IF(SUM(N12:N18)=0,0,ROUND(AVERAGE(N12:N18),0))</f>
        <v>0</v>
      </c>
      <c r="O19" s="108">
        <f>IF(O18=0,0,1)</f>
        <v>0</v>
      </c>
      <c r="P19" s="18">
        <f>IF(SUM(P12:P18)=0,0,ROUND(AVERAGE(P12:P18),0))</f>
        <v>0</v>
      </c>
      <c r="Q19" s="108">
        <f>IF(Q18=0,0,1)</f>
        <v>0</v>
      </c>
      <c r="R19" s="18">
        <f>IF(SUM(R12:R18)=0,0,ROUND(AVERAGE(R12:R18),0))</f>
        <v>0</v>
      </c>
      <c r="S19" s="108">
        <f>IF(S18=0,0,1)</f>
        <v>0</v>
      </c>
      <c r="T19" s="18">
        <f>IF(SUM(T12:T18)=0,0,ROUND(AVERAGE(T12:T18),0))</f>
        <v>0</v>
      </c>
      <c r="U19" s="108">
        <f>IF(U18=0,0,1)</f>
        <v>0</v>
      </c>
      <c r="V19" s="18">
        <f>IF(SUM(V12:V18)=0,0,ROUND(AVERAGE(V12:V18),0))</f>
        <v>0</v>
      </c>
      <c r="W19" s="108">
        <f>IF(W18=0,0,1)</f>
        <v>0</v>
      </c>
      <c r="X19" s="153"/>
      <c r="Y19" s="404"/>
      <c r="Z19" s="405"/>
      <c r="AA19" s="405"/>
      <c r="AB19" s="405"/>
      <c r="AC19" s="405"/>
      <c r="AD19" s="405"/>
      <c r="AE19" s="406"/>
    </row>
    <row r="20" spans="1:31" x14ac:dyDescent="0.2">
      <c r="A20" s="2" t="s">
        <v>6</v>
      </c>
      <c r="B20" s="2">
        <f>B18+1</f>
        <v>13</v>
      </c>
      <c r="C20" s="24"/>
      <c r="D20" s="24"/>
      <c r="E20" s="24"/>
      <c r="F20" s="44">
        <f t="shared" ref="F20:F26" si="16">E20</f>
        <v>0</v>
      </c>
      <c r="G20" s="58" t="str">
        <f t="shared" si="6"/>
        <v/>
      </c>
      <c r="H20" s="199"/>
      <c r="I20" s="199"/>
      <c r="J20" s="199"/>
      <c r="K20" s="44">
        <f>J20</f>
        <v>0</v>
      </c>
      <c r="L20" s="206" t="str">
        <f t="shared" si="7"/>
        <v/>
      </c>
      <c r="M20" s="78"/>
      <c r="N20" s="78"/>
      <c r="O20" s="107">
        <f>IF(N20="",0,1)</f>
        <v>0</v>
      </c>
      <c r="P20" s="78"/>
      <c r="Q20" s="107">
        <f>IF(P20="",0,1)</f>
        <v>0</v>
      </c>
      <c r="R20" s="78"/>
      <c r="S20" s="107">
        <f>IF(R20="",0,1)</f>
        <v>0</v>
      </c>
      <c r="T20" s="78"/>
      <c r="U20" s="107">
        <f>IF(T20="",0,1)</f>
        <v>0</v>
      </c>
      <c r="V20" s="78"/>
      <c r="W20" s="107">
        <f>IF(V20="",0,1)</f>
        <v>0</v>
      </c>
      <c r="X20" s="152"/>
      <c r="Y20" s="414"/>
      <c r="Z20" s="415"/>
      <c r="AA20" s="415"/>
      <c r="AB20" s="415"/>
      <c r="AC20" s="415"/>
      <c r="AD20" s="415"/>
      <c r="AE20" s="416"/>
    </row>
    <row r="21" spans="1:31" x14ac:dyDescent="0.2">
      <c r="A21" s="2" t="s">
        <v>7</v>
      </c>
      <c r="B21" s="2">
        <f t="shared" si="15"/>
        <v>14</v>
      </c>
      <c r="C21" s="24"/>
      <c r="D21" s="24"/>
      <c r="E21" s="24"/>
      <c r="F21" s="44">
        <f t="shared" si="16"/>
        <v>0</v>
      </c>
      <c r="G21" s="58" t="str">
        <f t="shared" si="6"/>
        <v/>
      </c>
      <c r="H21" s="199"/>
      <c r="I21" s="199"/>
      <c r="J21" s="199"/>
      <c r="K21" s="44">
        <f t="shared" ref="K21:K26" si="17">J21</f>
        <v>0</v>
      </c>
      <c r="L21" s="206" t="str">
        <f t="shared" si="7"/>
        <v/>
      </c>
      <c r="M21" s="78"/>
      <c r="N21" s="78"/>
      <c r="O21" s="107">
        <f t="shared" ref="O21:O26" si="18">IF(N21="",O20,O20+1)</f>
        <v>0</v>
      </c>
      <c r="P21" s="78"/>
      <c r="Q21" s="107">
        <f t="shared" ref="Q21:Q26" si="19">IF(P21="",Q20,Q20+1)</f>
        <v>0</v>
      </c>
      <c r="R21" s="78"/>
      <c r="S21" s="107">
        <f t="shared" ref="S21:S26" si="20">IF(R21="",S20,S20+1)</f>
        <v>0</v>
      </c>
      <c r="T21" s="78"/>
      <c r="U21" s="107">
        <f t="shared" ref="U21:U26" si="21">IF(T21="",U20,U20+1)</f>
        <v>0</v>
      </c>
      <c r="V21" s="78"/>
      <c r="W21" s="107">
        <f t="shared" ref="W21:W26" si="22">IF(V21="",W20,W20+1)</f>
        <v>0</v>
      </c>
      <c r="X21" s="152"/>
      <c r="Y21" s="414"/>
      <c r="Z21" s="415"/>
      <c r="AA21" s="415"/>
      <c r="AB21" s="415"/>
      <c r="AC21" s="415"/>
      <c r="AD21" s="415"/>
      <c r="AE21" s="416"/>
    </row>
    <row r="22" spans="1:31" x14ac:dyDescent="0.2">
      <c r="A22" s="2" t="s">
        <v>8</v>
      </c>
      <c r="B22" s="2">
        <f t="shared" si="15"/>
        <v>15</v>
      </c>
      <c r="C22" s="24"/>
      <c r="D22" s="24"/>
      <c r="E22" s="24"/>
      <c r="F22" s="44">
        <f t="shared" si="16"/>
        <v>0</v>
      </c>
      <c r="G22" s="58" t="str">
        <f t="shared" si="6"/>
        <v/>
      </c>
      <c r="H22" s="199"/>
      <c r="I22" s="199"/>
      <c r="J22" s="199"/>
      <c r="K22" s="44">
        <f t="shared" si="17"/>
        <v>0</v>
      </c>
      <c r="L22" s="206" t="str">
        <f t="shared" si="7"/>
        <v/>
      </c>
      <c r="M22" s="78"/>
      <c r="N22" s="78"/>
      <c r="O22" s="107">
        <f t="shared" si="18"/>
        <v>0</v>
      </c>
      <c r="P22" s="78"/>
      <c r="Q22" s="107">
        <f t="shared" si="19"/>
        <v>0</v>
      </c>
      <c r="R22" s="78"/>
      <c r="S22" s="107">
        <f t="shared" si="20"/>
        <v>0</v>
      </c>
      <c r="T22" s="78"/>
      <c r="U22" s="107">
        <f t="shared" si="21"/>
        <v>0</v>
      </c>
      <c r="V22" s="78"/>
      <c r="W22" s="107">
        <f t="shared" si="22"/>
        <v>0</v>
      </c>
      <c r="X22" s="152"/>
      <c r="Y22" s="414"/>
      <c r="Z22" s="415"/>
      <c r="AA22" s="415"/>
      <c r="AB22" s="415"/>
      <c r="AC22" s="415"/>
      <c r="AD22" s="415"/>
      <c r="AE22" s="416"/>
    </row>
    <row r="23" spans="1:31" x14ac:dyDescent="0.2">
      <c r="A23" s="2" t="s">
        <v>2</v>
      </c>
      <c r="B23" s="2">
        <f t="shared" si="15"/>
        <v>16</v>
      </c>
      <c r="C23" s="24"/>
      <c r="D23" s="24"/>
      <c r="E23" s="24"/>
      <c r="F23" s="44">
        <f t="shared" si="16"/>
        <v>0</v>
      </c>
      <c r="G23" s="58" t="str">
        <f t="shared" si="6"/>
        <v/>
      </c>
      <c r="H23" s="199"/>
      <c r="I23" s="199"/>
      <c r="J23" s="199"/>
      <c r="K23" s="44">
        <f t="shared" si="17"/>
        <v>0</v>
      </c>
      <c r="L23" s="206" t="str">
        <f t="shared" si="7"/>
        <v/>
      </c>
      <c r="M23" s="78"/>
      <c r="N23" s="78"/>
      <c r="O23" s="107">
        <f t="shared" si="18"/>
        <v>0</v>
      </c>
      <c r="P23" s="78"/>
      <c r="Q23" s="107">
        <f t="shared" si="19"/>
        <v>0</v>
      </c>
      <c r="R23" s="78"/>
      <c r="S23" s="107">
        <f t="shared" si="20"/>
        <v>0</v>
      </c>
      <c r="T23" s="78"/>
      <c r="U23" s="107">
        <f t="shared" si="21"/>
        <v>0</v>
      </c>
      <c r="V23" s="78"/>
      <c r="W23" s="107">
        <f t="shared" si="22"/>
        <v>0</v>
      </c>
      <c r="X23" s="152"/>
      <c r="Y23" s="414"/>
      <c r="Z23" s="415"/>
      <c r="AA23" s="415"/>
      <c r="AB23" s="415"/>
      <c r="AC23" s="415"/>
      <c r="AD23" s="415"/>
      <c r="AE23" s="416"/>
    </row>
    <row r="24" spans="1:31" x14ac:dyDescent="0.2">
      <c r="A24" s="2" t="s">
        <v>3</v>
      </c>
      <c r="B24" s="2">
        <f t="shared" si="15"/>
        <v>17</v>
      </c>
      <c r="C24" s="24"/>
      <c r="D24" s="24"/>
      <c r="E24" s="24"/>
      <c r="F24" s="44">
        <f t="shared" si="16"/>
        <v>0</v>
      </c>
      <c r="G24" s="58" t="str">
        <f t="shared" si="6"/>
        <v/>
      </c>
      <c r="H24" s="199"/>
      <c r="I24" s="199"/>
      <c r="J24" s="199"/>
      <c r="K24" s="44">
        <f t="shared" si="17"/>
        <v>0</v>
      </c>
      <c r="L24" s="206" t="str">
        <f t="shared" si="7"/>
        <v/>
      </c>
      <c r="M24" s="78"/>
      <c r="N24" s="78"/>
      <c r="O24" s="107">
        <f t="shared" si="18"/>
        <v>0</v>
      </c>
      <c r="P24" s="78"/>
      <c r="Q24" s="107">
        <f t="shared" si="19"/>
        <v>0</v>
      </c>
      <c r="R24" s="78"/>
      <c r="S24" s="107">
        <f t="shared" si="20"/>
        <v>0</v>
      </c>
      <c r="T24" s="78"/>
      <c r="U24" s="107">
        <f t="shared" si="21"/>
        <v>0</v>
      </c>
      <c r="V24" s="78"/>
      <c r="W24" s="107">
        <f t="shared" si="22"/>
        <v>0</v>
      </c>
      <c r="X24" s="152"/>
      <c r="Y24" s="414"/>
      <c r="Z24" s="415"/>
      <c r="AA24" s="415"/>
      <c r="AB24" s="415"/>
      <c r="AC24" s="415"/>
      <c r="AD24" s="415"/>
      <c r="AE24" s="416"/>
    </row>
    <row r="25" spans="1:31" x14ac:dyDescent="0.2">
      <c r="A25" s="2" t="s">
        <v>4</v>
      </c>
      <c r="B25" s="2">
        <f t="shared" si="15"/>
        <v>18</v>
      </c>
      <c r="C25" s="24"/>
      <c r="D25" s="24"/>
      <c r="E25" s="24"/>
      <c r="F25" s="44">
        <f t="shared" si="16"/>
        <v>0</v>
      </c>
      <c r="G25" s="58" t="str">
        <f t="shared" si="6"/>
        <v/>
      </c>
      <c r="H25" s="199"/>
      <c r="I25" s="199"/>
      <c r="J25" s="199"/>
      <c r="K25" s="44">
        <f t="shared" si="17"/>
        <v>0</v>
      </c>
      <c r="L25" s="206" t="str">
        <f t="shared" si="7"/>
        <v/>
      </c>
      <c r="M25" s="78"/>
      <c r="N25" s="78"/>
      <c r="O25" s="107">
        <f t="shared" si="18"/>
        <v>0</v>
      </c>
      <c r="P25" s="78"/>
      <c r="Q25" s="107">
        <f t="shared" si="19"/>
        <v>0</v>
      </c>
      <c r="R25" s="78"/>
      <c r="S25" s="107">
        <f t="shared" si="20"/>
        <v>0</v>
      </c>
      <c r="T25" s="78"/>
      <c r="U25" s="107">
        <f t="shared" si="21"/>
        <v>0</v>
      </c>
      <c r="V25" s="78"/>
      <c r="W25" s="107">
        <f t="shared" si="22"/>
        <v>0</v>
      </c>
      <c r="X25" s="152"/>
      <c r="Y25" s="414"/>
      <c r="Z25" s="415"/>
      <c r="AA25" s="415"/>
      <c r="AB25" s="415"/>
      <c r="AC25" s="415"/>
      <c r="AD25" s="415"/>
      <c r="AE25" s="416"/>
    </row>
    <row r="26" spans="1:31" x14ac:dyDescent="0.2">
      <c r="A26" s="44" t="s">
        <v>5</v>
      </c>
      <c r="B26" s="44">
        <f t="shared" si="15"/>
        <v>19</v>
      </c>
      <c r="C26" s="24"/>
      <c r="D26" s="24"/>
      <c r="E26" s="24"/>
      <c r="F26" s="44">
        <f t="shared" si="16"/>
        <v>0</v>
      </c>
      <c r="G26" s="58" t="str">
        <f t="shared" si="6"/>
        <v/>
      </c>
      <c r="H26" s="199"/>
      <c r="I26" s="199"/>
      <c r="J26" s="199"/>
      <c r="K26" s="44">
        <f t="shared" si="17"/>
        <v>0</v>
      </c>
      <c r="L26" s="206" t="str">
        <f t="shared" si="7"/>
        <v/>
      </c>
      <c r="M26" s="78"/>
      <c r="N26" s="78"/>
      <c r="O26" s="107">
        <f t="shared" si="18"/>
        <v>0</v>
      </c>
      <c r="P26" s="78"/>
      <c r="Q26" s="107">
        <f t="shared" si="19"/>
        <v>0</v>
      </c>
      <c r="R26" s="78"/>
      <c r="S26" s="107">
        <f t="shared" si="20"/>
        <v>0</v>
      </c>
      <c r="T26" s="78"/>
      <c r="U26" s="107">
        <f t="shared" si="21"/>
        <v>0</v>
      </c>
      <c r="V26" s="78"/>
      <c r="W26" s="107">
        <f t="shared" si="22"/>
        <v>0</v>
      </c>
      <c r="X26" s="152"/>
      <c r="Y26" s="414"/>
      <c r="Z26" s="415"/>
      <c r="AA26" s="415"/>
      <c r="AB26" s="415"/>
      <c r="AC26" s="415"/>
      <c r="AD26" s="415"/>
      <c r="AE26" s="416"/>
    </row>
    <row r="27" spans="1:31" x14ac:dyDescent="0.2">
      <c r="A27" s="466" t="s">
        <v>61</v>
      </c>
      <c r="B27" s="467"/>
      <c r="C27" s="11">
        <f>SUM(C20:C26)</f>
        <v>0</v>
      </c>
      <c r="D27" s="11">
        <f>SUM(D20:D26)+ROUNDDOWN(F27/60,0)</f>
        <v>0</v>
      </c>
      <c r="E27" s="11">
        <f>F27-60*ROUNDDOWN(F27/60,0)</f>
        <v>0</v>
      </c>
      <c r="F27" s="90">
        <f>SUM(F20:F26)</f>
        <v>0</v>
      </c>
      <c r="G27" s="34">
        <f>IF((D27*60+E27)=0,0,ROUND((C27*60)/(D27*60+E27),1))</f>
        <v>0</v>
      </c>
      <c r="H27" s="11">
        <f>SUM(H20:H26)</f>
        <v>0</v>
      </c>
      <c r="I27" s="11">
        <f>SUM(I20:I26)+ROUNDDOWN(K27/60,0)</f>
        <v>0</v>
      </c>
      <c r="J27" s="11">
        <f>K27-60*ROUNDDOWN(K27/60,0)</f>
        <v>0</v>
      </c>
      <c r="K27" s="90">
        <f>SUM(K20:K26)</f>
        <v>0</v>
      </c>
      <c r="L27" s="34">
        <f>IF((I27*60+J27)=0,0,ROUND((H27*60)/(I27*60+J27),1))</f>
        <v>0</v>
      </c>
      <c r="M27" s="18">
        <f>SUM(M20:M26)</f>
        <v>0</v>
      </c>
      <c r="N27" s="18">
        <f>IF(SUM(N20:N26)=0,0,ROUND(AVERAGE(N20:N26),0))</f>
        <v>0</v>
      </c>
      <c r="O27" s="108">
        <f>IF(O26=0,0,1)</f>
        <v>0</v>
      </c>
      <c r="P27" s="18">
        <f>IF(SUM(P20:P26)=0,0,ROUND(AVERAGE(P20:P26),0))</f>
        <v>0</v>
      </c>
      <c r="Q27" s="108">
        <f>IF(Q26=0,0,1)</f>
        <v>0</v>
      </c>
      <c r="R27" s="18">
        <f>IF(SUM(R20:R26)=0,0,ROUND(AVERAGE(R20:R26),0))</f>
        <v>0</v>
      </c>
      <c r="S27" s="108">
        <f>IF(S26=0,0,1)</f>
        <v>0</v>
      </c>
      <c r="T27" s="18">
        <f>IF(SUM(T20:T26)=0,0,ROUND(AVERAGE(T20:T26),0))</f>
        <v>0</v>
      </c>
      <c r="U27" s="108">
        <f>IF(U26=0,0,1)</f>
        <v>0</v>
      </c>
      <c r="V27" s="18">
        <f>IF(SUM(V20:V26)=0,0,ROUND(AVERAGE(V20:V26),0))</f>
        <v>0</v>
      </c>
      <c r="W27" s="108">
        <f>IF(W26=0,0,1)</f>
        <v>0</v>
      </c>
      <c r="X27" s="153"/>
      <c r="Y27" s="404"/>
      <c r="Z27" s="405"/>
      <c r="AA27" s="405"/>
      <c r="AB27" s="405"/>
      <c r="AC27" s="405"/>
      <c r="AD27" s="405"/>
      <c r="AE27" s="406"/>
    </row>
    <row r="28" spans="1:31" x14ac:dyDescent="0.2">
      <c r="A28" s="2" t="s">
        <v>6</v>
      </c>
      <c r="B28" s="2">
        <f>B26+1</f>
        <v>20</v>
      </c>
      <c r="C28" s="24"/>
      <c r="D28" s="24"/>
      <c r="E28" s="24"/>
      <c r="F28" s="44">
        <f t="shared" ref="F28:F42" si="23">E28</f>
        <v>0</v>
      </c>
      <c r="G28" s="58" t="str">
        <f t="shared" si="6"/>
        <v/>
      </c>
      <c r="H28" s="199"/>
      <c r="I28" s="199"/>
      <c r="J28" s="199"/>
      <c r="K28" s="44">
        <f>J28</f>
        <v>0</v>
      </c>
      <c r="L28" s="206" t="str">
        <f t="shared" si="7"/>
        <v/>
      </c>
      <c r="M28" s="78"/>
      <c r="N28" s="78"/>
      <c r="O28" s="107">
        <f>IF(N28="",0,1)</f>
        <v>0</v>
      </c>
      <c r="P28" s="78"/>
      <c r="Q28" s="107">
        <f>IF(P28="",0,1)</f>
        <v>0</v>
      </c>
      <c r="R28" s="78"/>
      <c r="S28" s="107">
        <f>IF(R28="",0,1)</f>
        <v>0</v>
      </c>
      <c r="T28" s="78"/>
      <c r="U28" s="107">
        <f>IF(T28="",0,1)</f>
        <v>0</v>
      </c>
      <c r="V28" s="78"/>
      <c r="W28" s="107">
        <f>IF(V28="",0,1)</f>
        <v>0</v>
      </c>
      <c r="X28" s="152"/>
      <c r="Y28" s="414"/>
      <c r="Z28" s="415"/>
      <c r="AA28" s="415"/>
      <c r="AB28" s="415"/>
      <c r="AC28" s="415"/>
      <c r="AD28" s="415"/>
      <c r="AE28" s="416"/>
    </row>
    <row r="29" spans="1:31" x14ac:dyDescent="0.2">
      <c r="A29" s="2" t="s">
        <v>7</v>
      </c>
      <c r="B29" s="2">
        <f t="shared" ref="B29:B34" si="24">B28+1</f>
        <v>21</v>
      </c>
      <c r="C29" s="24"/>
      <c r="D29" s="24"/>
      <c r="E29" s="24"/>
      <c r="F29" s="44">
        <f t="shared" si="23"/>
        <v>0</v>
      </c>
      <c r="G29" s="58" t="str">
        <f t="shared" si="6"/>
        <v/>
      </c>
      <c r="H29" s="199"/>
      <c r="I29" s="199"/>
      <c r="J29" s="199"/>
      <c r="K29" s="44">
        <f t="shared" ref="K29:K34" si="25">J29</f>
        <v>0</v>
      </c>
      <c r="L29" s="206" t="str">
        <f t="shared" si="7"/>
        <v/>
      </c>
      <c r="M29" s="78"/>
      <c r="N29" s="78"/>
      <c r="O29" s="107">
        <f t="shared" ref="O29:O34" si="26">IF(N29="",O28,O28+1)</f>
        <v>0</v>
      </c>
      <c r="P29" s="78"/>
      <c r="Q29" s="107">
        <f t="shared" ref="Q29:Q34" si="27">IF(P29="",Q28,Q28+1)</f>
        <v>0</v>
      </c>
      <c r="R29" s="78"/>
      <c r="S29" s="107">
        <f t="shared" ref="S29:S34" si="28">IF(R29="",S28,S28+1)</f>
        <v>0</v>
      </c>
      <c r="T29" s="78"/>
      <c r="U29" s="107">
        <f t="shared" ref="U29:U34" si="29">IF(T29="",U28,U28+1)</f>
        <v>0</v>
      </c>
      <c r="V29" s="78"/>
      <c r="W29" s="107">
        <f t="shared" ref="W29:W34" si="30">IF(V29="",W28,W28+1)</f>
        <v>0</v>
      </c>
      <c r="X29" s="152"/>
      <c r="Y29" s="414"/>
      <c r="Z29" s="415"/>
      <c r="AA29" s="415"/>
      <c r="AB29" s="415"/>
      <c r="AC29" s="415"/>
      <c r="AD29" s="415"/>
      <c r="AE29" s="416"/>
    </row>
    <row r="30" spans="1:31" x14ac:dyDescent="0.2">
      <c r="A30" s="2" t="s">
        <v>8</v>
      </c>
      <c r="B30" s="2">
        <f t="shared" si="24"/>
        <v>22</v>
      </c>
      <c r="C30" s="24"/>
      <c r="D30" s="24"/>
      <c r="E30" s="24"/>
      <c r="F30" s="44">
        <f t="shared" si="23"/>
        <v>0</v>
      </c>
      <c r="G30" s="58" t="str">
        <f t="shared" si="6"/>
        <v/>
      </c>
      <c r="H30" s="199"/>
      <c r="I30" s="199"/>
      <c r="J30" s="199"/>
      <c r="K30" s="44">
        <f t="shared" si="25"/>
        <v>0</v>
      </c>
      <c r="L30" s="206" t="str">
        <f t="shared" si="7"/>
        <v/>
      </c>
      <c r="M30" s="78"/>
      <c r="N30" s="78"/>
      <c r="O30" s="107">
        <f t="shared" si="26"/>
        <v>0</v>
      </c>
      <c r="P30" s="78"/>
      <c r="Q30" s="107">
        <f t="shared" si="27"/>
        <v>0</v>
      </c>
      <c r="R30" s="78"/>
      <c r="S30" s="107">
        <f t="shared" si="28"/>
        <v>0</v>
      </c>
      <c r="T30" s="78"/>
      <c r="U30" s="107">
        <f t="shared" si="29"/>
        <v>0</v>
      </c>
      <c r="V30" s="78"/>
      <c r="W30" s="107">
        <f t="shared" si="30"/>
        <v>0</v>
      </c>
      <c r="X30" s="152"/>
      <c r="Y30" s="414"/>
      <c r="Z30" s="415"/>
      <c r="AA30" s="415"/>
      <c r="AB30" s="415"/>
      <c r="AC30" s="415"/>
      <c r="AD30" s="415"/>
      <c r="AE30" s="416"/>
    </row>
    <row r="31" spans="1:31" x14ac:dyDescent="0.2">
      <c r="A31" s="2" t="s">
        <v>2</v>
      </c>
      <c r="B31" s="2">
        <f t="shared" si="24"/>
        <v>23</v>
      </c>
      <c r="C31" s="24"/>
      <c r="D31" s="24"/>
      <c r="E31" s="24"/>
      <c r="F31" s="44">
        <f t="shared" si="23"/>
        <v>0</v>
      </c>
      <c r="G31" s="58" t="str">
        <f t="shared" si="6"/>
        <v/>
      </c>
      <c r="H31" s="199"/>
      <c r="I31" s="199"/>
      <c r="J31" s="199"/>
      <c r="K31" s="44">
        <f t="shared" si="25"/>
        <v>0</v>
      </c>
      <c r="L31" s="206" t="str">
        <f t="shared" si="7"/>
        <v/>
      </c>
      <c r="M31" s="78"/>
      <c r="N31" s="78"/>
      <c r="O31" s="107">
        <f t="shared" si="26"/>
        <v>0</v>
      </c>
      <c r="P31" s="78"/>
      <c r="Q31" s="107">
        <f t="shared" si="27"/>
        <v>0</v>
      </c>
      <c r="R31" s="78"/>
      <c r="S31" s="107">
        <f t="shared" si="28"/>
        <v>0</v>
      </c>
      <c r="T31" s="78"/>
      <c r="U31" s="107">
        <f t="shared" si="29"/>
        <v>0</v>
      </c>
      <c r="V31" s="78"/>
      <c r="W31" s="107">
        <f t="shared" si="30"/>
        <v>0</v>
      </c>
      <c r="X31" s="152"/>
      <c r="Y31" s="414"/>
      <c r="Z31" s="415"/>
      <c r="AA31" s="415"/>
      <c r="AB31" s="415"/>
      <c r="AC31" s="415"/>
      <c r="AD31" s="415"/>
      <c r="AE31" s="416"/>
    </row>
    <row r="32" spans="1:31" x14ac:dyDescent="0.2">
      <c r="A32" s="2" t="s">
        <v>3</v>
      </c>
      <c r="B32" s="2">
        <f t="shared" si="24"/>
        <v>24</v>
      </c>
      <c r="C32" s="24"/>
      <c r="D32" s="24"/>
      <c r="E32" s="24"/>
      <c r="F32" s="44">
        <f t="shared" si="23"/>
        <v>0</v>
      </c>
      <c r="G32" s="58" t="str">
        <f t="shared" si="6"/>
        <v/>
      </c>
      <c r="H32" s="199"/>
      <c r="I32" s="199"/>
      <c r="J32" s="199"/>
      <c r="K32" s="44">
        <f t="shared" si="25"/>
        <v>0</v>
      </c>
      <c r="L32" s="206" t="str">
        <f t="shared" si="7"/>
        <v/>
      </c>
      <c r="M32" s="78"/>
      <c r="N32" s="78"/>
      <c r="O32" s="107">
        <f t="shared" si="26"/>
        <v>0</v>
      </c>
      <c r="P32" s="78"/>
      <c r="Q32" s="107">
        <f t="shared" si="27"/>
        <v>0</v>
      </c>
      <c r="R32" s="78"/>
      <c r="S32" s="107">
        <f t="shared" si="28"/>
        <v>0</v>
      </c>
      <c r="T32" s="78"/>
      <c r="U32" s="107">
        <f t="shared" si="29"/>
        <v>0</v>
      </c>
      <c r="V32" s="78"/>
      <c r="W32" s="107">
        <f t="shared" si="30"/>
        <v>0</v>
      </c>
      <c r="X32" s="152"/>
      <c r="Y32" s="414"/>
      <c r="Z32" s="415"/>
      <c r="AA32" s="415"/>
      <c r="AB32" s="415"/>
      <c r="AC32" s="415"/>
      <c r="AD32" s="415"/>
      <c r="AE32" s="416"/>
    </row>
    <row r="33" spans="1:261" x14ac:dyDescent="0.2">
      <c r="A33" s="2" t="s">
        <v>4</v>
      </c>
      <c r="B33" s="2">
        <f t="shared" si="24"/>
        <v>25</v>
      </c>
      <c r="C33" s="24"/>
      <c r="D33" s="24"/>
      <c r="E33" s="24"/>
      <c r="F33" s="44">
        <f t="shared" si="23"/>
        <v>0</v>
      </c>
      <c r="G33" s="58" t="str">
        <f t="shared" si="6"/>
        <v/>
      </c>
      <c r="H33" s="199"/>
      <c r="I33" s="199"/>
      <c r="J33" s="199"/>
      <c r="K33" s="44">
        <f t="shared" si="25"/>
        <v>0</v>
      </c>
      <c r="L33" s="206" t="str">
        <f t="shared" si="7"/>
        <v/>
      </c>
      <c r="M33" s="78"/>
      <c r="N33" s="78"/>
      <c r="O33" s="107">
        <f t="shared" si="26"/>
        <v>0</v>
      </c>
      <c r="P33" s="78"/>
      <c r="Q33" s="107">
        <f t="shared" si="27"/>
        <v>0</v>
      </c>
      <c r="R33" s="78"/>
      <c r="S33" s="107">
        <f t="shared" si="28"/>
        <v>0</v>
      </c>
      <c r="T33" s="78"/>
      <c r="U33" s="107">
        <f t="shared" si="29"/>
        <v>0</v>
      </c>
      <c r="V33" s="78"/>
      <c r="W33" s="107">
        <f t="shared" si="30"/>
        <v>0</v>
      </c>
      <c r="X33" s="152"/>
      <c r="Y33" s="414"/>
      <c r="Z33" s="415"/>
      <c r="AA33" s="415"/>
      <c r="AB33" s="415"/>
      <c r="AC33" s="415"/>
      <c r="AD33" s="415"/>
      <c r="AE33" s="416"/>
    </row>
    <row r="34" spans="1:261" x14ac:dyDescent="0.2">
      <c r="A34" s="44" t="s">
        <v>5</v>
      </c>
      <c r="B34" s="44">
        <f t="shared" si="24"/>
        <v>26</v>
      </c>
      <c r="C34" s="24"/>
      <c r="D34" s="24"/>
      <c r="E34" s="24"/>
      <c r="F34" s="44">
        <f t="shared" si="23"/>
        <v>0</v>
      </c>
      <c r="G34" s="58" t="str">
        <f t="shared" si="6"/>
        <v/>
      </c>
      <c r="H34" s="199"/>
      <c r="I34" s="199"/>
      <c r="J34" s="199"/>
      <c r="K34" s="44">
        <f t="shared" si="25"/>
        <v>0</v>
      </c>
      <c r="L34" s="206" t="str">
        <f t="shared" si="7"/>
        <v/>
      </c>
      <c r="M34" s="78"/>
      <c r="N34" s="78"/>
      <c r="O34" s="107">
        <f t="shared" si="26"/>
        <v>0</v>
      </c>
      <c r="P34" s="78"/>
      <c r="Q34" s="107">
        <f t="shared" si="27"/>
        <v>0</v>
      </c>
      <c r="R34" s="78"/>
      <c r="S34" s="107">
        <f t="shared" si="28"/>
        <v>0</v>
      </c>
      <c r="T34" s="78"/>
      <c r="U34" s="107">
        <f t="shared" si="29"/>
        <v>0</v>
      </c>
      <c r="V34" s="78"/>
      <c r="W34" s="107">
        <f t="shared" si="30"/>
        <v>0</v>
      </c>
      <c r="X34" s="152"/>
      <c r="Y34" s="414" t="s">
        <v>276</v>
      </c>
      <c r="Z34" s="415"/>
      <c r="AA34" s="415"/>
      <c r="AB34" s="415"/>
      <c r="AC34" s="415"/>
      <c r="AD34" s="415"/>
      <c r="AE34" s="416"/>
    </row>
    <row r="35" spans="1:261" x14ac:dyDescent="0.2">
      <c r="A35" s="466" t="s">
        <v>62</v>
      </c>
      <c r="B35" s="467"/>
      <c r="C35" s="11">
        <f>SUM(C28:C34)</f>
        <v>0</v>
      </c>
      <c r="D35" s="11">
        <f>SUM(D28:D34)+ROUNDDOWN(F35/60,0)</f>
        <v>0</v>
      </c>
      <c r="E35" s="11">
        <f>F35-60*ROUNDDOWN(F35/60,0)</f>
        <v>0</v>
      </c>
      <c r="F35" s="90">
        <f>SUM(F28:F34)</f>
        <v>0</v>
      </c>
      <c r="G35" s="34">
        <f>IF((D35*60+E35)=0,0,ROUND((C35*60)/(D35*60+E35),1))</f>
        <v>0</v>
      </c>
      <c r="H35" s="11">
        <f>SUM(H28:H34)</f>
        <v>0</v>
      </c>
      <c r="I35" s="11">
        <f>SUM(I28:I34)+ROUNDDOWN(K35/60,0)</f>
        <v>0</v>
      </c>
      <c r="J35" s="11">
        <f>K35-60*ROUNDDOWN(K35/60,0)</f>
        <v>0</v>
      </c>
      <c r="K35" s="90">
        <f>SUM(K28:K34)</f>
        <v>0</v>
      </c>
      <c r="L35" s="34">
        <f>IF((I35*60+J35)=0,0,ROUND((H35*60)/(I35*60+J35),1))</f>
        <v>0</v>
      </c>
      <c r="M35" s="18">
        <f>SUM(M28:M34)</f>
        <v>0</v>
      </c>
      <c r="N35" s="18">
        <f>IF(SUM(N28:N34)=0,0,ROUND(AVERAGE(N28:N34),0))</f>
        <v>0</v>
      </c>
      <c r="O35" s="108">
        <f>IF(O34=0,0,1)</f>
        <v>0</v>
      </c>
      <c r="P35" s="18">
        <f>IF(SUM(P28:P34)=0,0,ROUND(AVERAGE(P28:P34),0))</f>
        <v>0</v>
      </c>
      <c r="Q35" s="108">
        <f>IF(Q34=0,0,1)</f>
        <v>0</v>
      </c>
      <c r="R35" s="18">
        <f>IF(SUM(R28:R34)=0,0,ROUND(AVERAGE(R28:R34),0))</f>
        <v>0</v>
      </c>
      <c r="S35" s="108">
        <f>IF(S34=0,0,1)</f>
        <v>0</v>
      </c>
      <c r="T35" s="18">
        <f>IF(SUM(T28:T34)=0,0,ROUND(AVERAGE(T28:T34),0))</f>
        <v>0</v>
      </c>
      <c r="U35" s="108">
        <f>IF(U34=0,0,1)</f>
        <v>0</v>
      </c>
      <c r="V35" s="18">
        <f>IF(SUM(V28:V34)=0,0,ROUND(AVERAGE(V28:V34),0))</f>
        <v>0</v>
      </c>
      <c r="W35" s="108">
        <f>IF(W34=0,0,1)</f>
        <v>0</v>
      </c>
      <c r="X35" s="153"/>
      <c r="Y35" s="404"/>
      <c r="Z35" s="405"/>
      <c r="AA35" s="405"/>
      <c r="AB35" s="405"/>
      <c r="AC35" s="405"/>
      <c r="AD35" s="405"/>
      <c r="AE35" s="406"/>
    </row>
    <row r="36" spans="1:261" s="48" customFormat="1" x14ac:dyDescent="0.2">
      <c r="A36" s="2" t="s">
        <v>6</v>
      </c>
      <c r="B36" s="2">
        <f>B34+1</f>
        <v>27</v>
      </c>
      <c r="C36" s="24"/>
      <c r="D36" s="24"/>
      <c r="E36" s="24"/>
      <c r="F36" s="44">
        <f t="shared" si="23"/>
        <v>0</v>
      </c>
      <c r="G36" s="58" t="str">
        <f t="shared" si="6"/>
        <v/>
      </c>
      <c r="H36" s="199"/>
      <c r="I36" s="199"/>
      <c r="J36" s="199"/>
      <c r="K36" s="44">
        <f>J36</f>
        <v>0</v>
      </c>
      <c r="L36" s="206" t="str">
        <f t="shared" si="7"/>
        <v/>
      </c>
      <c r="M36" s="78"/>
      <c r="N36" s="78"/>
      <c r="O36" s="107">
        <f>IF(N36="",0,1)</f>
        <v>0</v>
      </c>
      <c r="P36" s="78"/>
      <c r="Q36" s="107">
        <f>IF(P36="",0,1)</f>
        <v>0</v>
      </c>
      <c r="R36" s="78"/>
      <c r="S36" s="107">
        <f>IF(R36="",0,1)</f>
        <v>0</v>
      </c>
      <c r="T36" s="78"/>
      <c r="U36" s="107">
        <f>IF(T36="",0,1)</f>
        <v>0</v>
      </c>
      <c r="V36" s="78"/>
      <c r="W36" s="107">
        <f>IF(V36="",0,1)</f>
        <v>0</v>
      </c>
      <c r="X36" s="152"/>
      <c r="Y36" s="414"/>
      <c r="Z36" s="415"/>
      <c r="AA36" s="415"/>
      <c r="AB36" s="415"/>
      <c r="AC36" s="415"/>
      <c r="AD36" s="415"/>
      <c r="AE36" s="41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row>
    <row r="37" spans="1:261" s="48" customFormat="1" x14ac:dyDescent="0.2">
      <c r="A37" s="2" t="s">
        <v>7</v>
      </c>
      <c r="B37" s="2">
        <f>B36+1</f>
        <v>28</v>
      </c>
      <c r="C37" s="24"/>
      <c r="D37" s="24"/>
      <c r="E37" s="24"/>
      <c r="F37" s="44">
        <f t="shared" si="23"/>
        <v>0</v>
      </c>
      <c r="G37" s="58" t="str">
        <f t="shared" si="6"/>
        <v/>
      </c>
      <c r="H37" s="199"/>
      <c r="I37" s="199"/>
      <c r="J37" s="199"/>
      <c r="K37" s="44">
        <f t="shared" ref="K37:K41" si="31">J37</f>
        <v>0</v>
      </c>
      <c r="L37" s="206" t="str">
        <f t="shared" si="7"/>
        <v/>
      </c>
      <c r="M37" s="78"/>
      <c r="N37" s="78"/>
      <c r="O37" s="107">
        <f t="shared" ref="O37:W42" si="32">IF(N37="",O36,O36+1)</f>
        <v>0</v>
      </c>
      <c r="P37" s="78"/>
      <c r="Q37" s="107">
        <f t="shared" si="32"/>
        <v>0</v>
      </c>
      <c r="R37" s="78"/>
      <c r="S37" s="107">
        <f t="shared" si="32"/>
        <v>0</v>
      </c>
      <c r="T37" s="78"/>
      <c r="U37" s="107">
        <f t="shared" si="32"/>
        <v>0</v>
      </c>
      <c r="V37" s="78"/>
      <c r="W37" s="107">
        <f t="shared" si="32"/>
        <v>0</v>
      </c>
      <c r="X37" s="152"/>
      <c r="Y37" s="414"/>
      <c r="Z37" s="415"/>
      <c r="AA37" s="415"/>
      <c r="AB37" s="415"/>
      <c r="AC37" s="415"/>
      <c r="AD37" s="415"/>
      <c r="AE37" s="416"/>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row>
    <row r="38" spans="1:261" s="48" customFormat="1" x14ac:dyDescent="0.2">
      <c r="A38" s="2" t="s">
        <v>8</v>
      </c>
      <c r="B38" s="2">
        <f>B37+1</f>
        <v>29</v>
      </c>
      <c r="C38" s="24"/>
      <c r="D38" s="24"/>
      <c r="E38" s="24"/>
      <c r="F38" s="44">
        <f t="shared" si="23"/>
        <v>0</v>
      </c>
      <c r="G38" s="58" t="str">
        <f t="shared" si="6"/>
        <v/>
      </c>
      <c r="H38" s="199"/>
      <c r="I38" s="199"/>
      <c r="J38" s="199"/>
      <c r="K38" s="44">
        <f t="shared" si="31"/>
        <v>0</v>
      </c>
      <c r="L38" s="206" t="str">
        <f t="shared" si="7"/>
        <v/>
      </c>
      <c r="M38" s="78"/>
      <c r="N38" s="78"/>
      <c r="O38" s="107">
        <f t="shared" si="32"/>
        <v>0</v>
      </c>
      <c r="P38" s="78"/>
      <c r="Q38" s="107">
        <f t="shared" si="32"/>
        <v>0</v>
      </c>
      <c r="R38" s="78"/>
      <c r="S38" s="107">
        <f t="shared" si="32"/>
        <v>0</v>
      </c>
      <c r="T38" s="78"/>
      <c r="U38" s="107">
        <f t="shared" si="32"/>
        <v>0</v>
      </c>
      <c r="V38" s="78"/>
      <c r="W38" s="107">
        <f t="shared" si="32"/>
        <v>0</v>
      </c>
      <c r="X38" s="152"/>
      <c r="Y38" s="414"/>
      <c r="Z38" s="415"/>
      <c r="AA38" s="415"/>
      <c r="AB38" s="415"/>
      <c r="AC38" s="415"/>
      <c r="AD38" s="415"/>
      <c r="AE38" s="416"/>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row>
    <row r="39" spans="1:261" s="48" customFormat="1" x14ac:dyDescent="0.2">
      <c r="A39" s="2" t="s">
        <v>2</v>
      </c>
      <c r="B39" s="2">
        <f t="shared" ref="B39:B42" si="33">B38+1</f>
        <v>30</v>
      </c>
      <c r="C39" s="24"/>
      <c r="D39" s="24"/>
      <c r="E39" s="24"/>
      <c r="F39" s="44">
        <f t="shared" si="23"/>
        <v>0</v>
      </c>
      <c r="G39" s="58" t="str">
        <f t="shared" si="6"/>
        <v/>
      </c>
      <c r="H39" s="199"/>
      <c r="I39" s="199"/>
      <c r="J39" s="199"/>
      <c r="K39" s="44">
        <f t="shared" si="31"/>
        <v>0</v>
      </c>
      <c r="L39" s="206" t="str">
        <f t="shared" si="7"/>
        <v/>
      </c>
      <c r="M39" s="78"/>
      <c r="N39" s="78"/>
      <c r="O39" s="107">
        <f t="shared" si="32"/>
        <v>0</v>
      </c>
      <c r="P39" s="78"/>
      <c r="Q39" s="107">
        <f t="shared" si="32"/>
        <v>0</v>
      </c>
      <c r="R39" s="78"/>
      <c r="S39" s="107">
        <f t="shared" si="32"/>
        <v>0</v>
      </c>
      <c r="T39" s="78"/>
      <c r="U39" s="107">
        <f t="shared" si="32"/>
        <v>0</v>
      </c>
      <c r="V39" s="78"/>
      <c r="W39" s="107">
        <f t="shared" si="32"/>
        <v>0</v>
      </c>
      <c r="X39" s="152"/>
      <c r="Y39" s="414"/>
      <c r="Z39" s="415"/>
      <c r="AA39" s="415"/>
      <c r="AB39" s="415"/>
      <c r="AC39" s="415"/>
      <c r="AD39" s="415"/>
      <c r="AE39" s="416"/>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row>
    <row r="40" spans="1:261" s="48" customFormat="1" x14ac:dyDescent="0.2">
      <c r="A40" s="2" t="s">
        <v>3</v>
      </c>
      <c r="B40" s="2">
        <f t="shared" si="33"/>
        <v>31</v>
      </c>
      <c r="C40" s="24"/>
      <c r="D40" s="24"/>
      <c r="E40" s="24"/>
      <c r="F40" s="44">
        <f t="shared" si="23"/>
        <v>0</v>
      </c>
      <c r="G40" s="58" t="str">
        <f t="shared" si="6"/>
        <v/>
      </c>
      <c r="H40" s="199"/>
      <c r="I40" s="199"/>
      <c r="J40" s="199"/>
      <c r="K40" s="44">
        <f t="shared" si="31"/>
        <v>0</v>
      </c>
      <c r="L40" s="206" t="str">
        <f t="shared" si="7"/>
        <v/>
      </c>
      <c r="M40" s="78"/>
      <c r="N40" s="78"/>
      <c r="O40" s="107">
        <f t="shared" si="32"/>
        <v>0</v>
      </c>
      <c r="P40" s="78"/>
      <c r="Q40" s="107">
        <f t="shared" si="32"/>
        <v>0</v>
      </c>
      <c r="R40" s="78"/>
      <c r="S40" s="107">
        <f t="shared" si="32"/>
        <v>0</v>
      </c>
      <c r="T40" s="78"/>
      <c r="U40" s="107">
        <f t="shared" si="32"/>
        <v>0</v>
      </c>
      <c r="V40" s="78"/>
      <c r="W40" s="107">
        <f t="shared" si="32"/>
        <v>0</v>
      </c>
      <c r="X40" s="152"/>
      <c r="Y40" s="414"/>
      <c r="Z40" s="415"/>
      <c r="AA40" s="415"/>
      <c r="AB40" s="415"/>
      <c r="AC40" s="415"/>
      <c r="AD40" s="415"/>
      <c r="AE40" s="416"/>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row>
    <row r="41" spans="1:261" s="48" customFormat="1" hidden="1" x14ac:dyDescent="0.2">
      <c r="A41" s="2" t="s">
        <v>4</v>
      </c>
      <c r="B41" s="2">
        <f t="shared" si="33"/>
        <v>32</v>
      </c>
      <c r="C41" s="24"/>
      <c r="D41" s="24"/>
      <c r="E41" s="24"/>
      <c r="F41" s="44">
        <f t="shared" si="23"/>
        <v>0</v>
      </c>
      <c r="G41" s="58" t="str">
        <f t="shared" si="6"/>
        <v/>
      </c>
      <c r="H41" s="199"/>
      <c r="I41" s="199"/>
      <c r="J41" s="199"/>
      <c r="K41" s="44">
        <f t="shared" si="31"/>
        <v>0</v>
      </c>
      <c r="L41" s="206" t="str">
        <f t="shared" si="7"/>
        <v/>
      </c>
      <c r="M41" s="78"/>
      <c r="N41" s="78"/>
      <c r="O41" s="107">
        <f t="shared" si="32"/>
        <v>0</v>
      </c>
      <c r="P41" s="78"/>
      <c r="Q41" s="107">
        <f t="shared" si="32"/>
        <v>0</v>
      </c>
      <c r="R41" s="78"/>
      <c r="S41" s="107">
        <f t="shared" si="32"/>
        <v>0</v>
      </c>
      <c r="T41" s="78"/>
      <c r="U41" s="107">
        <f t="shared" si="32"/>
        <v>0</v>
      </c>
      <c r="V41" s="78"/>
      <c r="W41" s="107">
        <f t="shared" si="32"/>
        <v>0</v>
      </c>
      <c r="X41" s="152"/>
      <c r="Y41" s="414"/>
      <c r="Z41" s="415"/>
      <c r="AA41" s="415"/>
      <c r="AB41" s="415"/>
      <c r="AC41" s="415"/>
      <c r="AD41" s="415"/>
      <c r="AE41" s="416"/>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row>
    <row r="42" spans="1:261" s="48" customFormat="1" hidden="1" x14ac:dyDescent="0.2">
      <c r="A42" s="44" t="s">
        <v>5</v>
      </c>
      <c r="B42" s="44">
        <f t="shared" si="33"/>
        <v>33</v>
      </c>
      <c r="C42" s="24"/>
      <c r="D42" s="24"/>
      <c r="E42" s="24"/>
      <c r="F42" s="44">
        <f t="shared" si="23"/>
        <v>0</v>
      </c>
      <c r="G42" s="58" t="str">
        <f t="shared" si="6"/>
        <v/>
      </c>
      <c r="H42" s="199"/>
      <c r="I42" s="199"/>
      <c r="J42" s="199"/>
      <c r="K42" s="44">
        <f>J42</f>
        <v>0</v>
      </c>
      <c r="L42" s="206" t="str">
        <f>IF((I42*60+K42)=0,"",ROUND((H42*60)/(I42*60+K42),1))</f>
        <v/>
      </c>
      <c r="M42" s="78"/>
      <c r="N42" s="78"/>
      <c r="O42" s="107">
        <f t="shared" si="32"/>
        <v>0</v>
      </c>
      <c r="P42" s="78"/>
      <c r="Q42" s="107">
        <f t="shared" si="32"/>
        <v>0</v>
      </c>
      <c r="R42" s="78"/>
      <c r="S42" s="107">
        <f t="shared" si="32"/>
        <v>0</v>
      </c>
      <c r="T42" s="78"/>
      <c r="U42" s="107">
        <f t="shared" si="32"/>
        <v>0</v>
      </c>
      <c r="V42" s="78"/>
      <c r="W42" s="107">
        <f t="shared" si="32"/>
        <v>0</v>
      </c>
      <c r="X42" s="152"/>
      <c r="Y42" s="414"/>
      <c r="Z42" s="415"/>
      <c r="AA42" s="415"/>
      <c r="AB42" s="415"/>
      <c r="AC42" s="415"/>
      <c r="AD42" s="415"/>
      <c r="AE42" s="416"/>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row>
    <row r="43" spans="1:261" s="48" customFormat="1" x14ac:dyDescent="0.2">
      <c r="A43" s="466" t="s">
        <v>10</v>
      </c>
      <c r="B43" s="467"/>
      <c r="C43" s="11">
        <f>SUM(C36:C42)</f>
        <v>0</v>
      </c>
      <c r="D43" s="11">
        <f>SUM(D36:D42)+ROUNDDOWN(F43/60,0)</f>
        <v>0</v>
      </c>
      <c r="E43" s="11">
        <f>F43-60*ROUNDDOWN(F43/60,0)</f>
        <v>0</v>
      </c>
      <c r="F43" s="11">
        <f>SUM(F36:F42)</f>
        <v>0</v>
      </c>
      <c r="G43" s="34">
        <f>IF((D43*60+E43)=0,0,ROUND((C43*60)/(D43*60+E43),1))</f>
        <v>0</v>
      </c>
      <c r="H43" s="11">
        <f>SUM(H36:H42)</f>
        <v>0</v>
      </c>
      <c r="I43" s="11">
        <f>SUM(I36:I42)+ROUNDDOWN(K43/60,0)</f>
        <v>0</v>
      </c>
      <c r="J43" s="11">
        <f>K43-60*ROUNDDOWN(K43/60,0)</f>
        <v>0</v>
      </c>
      <c r="K43" s="11">
        <f>SUM(K36:K42)</f>
        <v>0</v>
      </c>
      <c r="L43" s="34">
        <f>IF((I43*60+J43)=0,0,ROUND((H43*60)/(I43*60+J43),1))</f>
        <v>0</v>
      </c>
      <c r="M43" s="18">
        <f>SUM(M36:M42)</f>
        <v>0</v>
      </c>
      <c r="N43" s="18">
        <f>IF(SUM(N36:N42)=0,0,ROUND(AVERAGE(N36:N42),0))</f>
        <v>0</v>
      </c>
      <c r="O43" s="108">
        <f>IF(O42=0,0,1)</f>
        <v>0</v>
      </c>
      <c r="P43" s="18">
        <f>IF(SUM(P36:P42)=0,0,ROUND(AVERAGE(P36:P42),0))</f>
        <v>0</v>
      </c>
      <c r="Q43" s="108">
        <f>IF(Q42=0,0,1)</f>
        <v>0</v>
      </c>
      <c r="R43" s="18">
        <f>IF(SUM(R36:R42)=0,0,ROUND(AVERAGE(R36:R42),0))</f>
        <v>0</v>
      </c>
      <c r="S43" s="108">
        <f>IF(S42=0,0,1)</f>
        <v>0</v>
      </c>
      <c r="T43" s="18">
        <f>IF(SUM(T36:T42)=0,0,ROUND(AVERAGE(T36:T42),0))</f>
        <v>0</v>
      </c>
      <c r="U43" s="108">
        <f>IF(U42=0,0,1)</f>
        <v>0</v>
      </c>
      <c r="V43" s="18">
        <f>IF(SUM(V36:V42)=0,0,ROUND(AVERAGE(V36:V42),0))</f>
        <v>0</v>
      </c>
      <c r="W43" s="108">
        <f>IF(W42=0,0,1)</f>
        <v>0</v>
      </c>
      <c r="X43" s="153"/>
      <c r="Y43" s="404"/>
      <c r="Z43" s="405"/>
      <c r="AA43" s="405"/>
      <c r="AB43" s="405"/>
      <c r="AC43" s="405"/>
      <c r="AD43" s="405"/>
      <c r="AE43" s="406"/>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row>
    <row r="44" spans="1:261" x14ac:dyDescent="0.2">
      <c r="A44" s="394" t="s">
        <v>27</v>
      </c>
      <c r="B44" s="395"/>
      <c r="C44" s="12">
        <f>C10+C19+C27+C35+C43</f>
        <v>0</v>
      </c>
      <c r="D44" s="12">
        <f>D10+D19+D27+D35+D43+ROUNDDOWN(F44/60,0)</f>
        <v>0</v>
      </c>
      <c r="E44" s="9">
        <f>F44-60*ROUNDDOWN(F44/60,0)</f>
        <v>0</v>
      </c>
      <c r="F44" s="12">
        <f>E10+E19+E27+E35+E43</f>
        <v>0</v>
      </c>
      <c r="G44" s="38">
        <f>IF((D44*60+E44)=0,0,ROUND((C44*60)/(D44*60+E44),1))</f>
        <v>0</v>
      </c>
      <c r="H44" s="12">
        <f>H10+H19+H27+H35+H43</f>
        <v>0</v>
      </c>
      <c r="I44" s="12">
        <f>I10+I19+I27+I35+I43+ROUNDDOWN(K44/60,0)</f>
        <v>0</v>
      </c>
      <c r="J44" s="9">
        <f>K44-60*ROUNDDOWN(K44/60,0)</f>
        <v>0</v>
      </c>
      <c r="K44" s="12">
        <f>J10+J19+J27+J35+J43</f>
        <v>0</v>
      </c>
      <c r="L44" s="38">
        <f>IF((I44*60+J44)=0,0,ROUND((H44*60)/(I44*60+J44),1))</f>
        <v>0</v>
      </c>
      <c r="M44" s="19">
        <f>M10+M19+M27+M35+M43</f>
        <v>0</v>
      </c>
      <c r="N44" s="28" t="str">
        <f>IF(N45=0,"",(N10+N19+N27+N35+N43)/N45)</f>
        <v/>
      </c>
      <c r="O44" s="242"/>
      <c r="P44" s="28" t="str">
        <f>IF(P45=0,"",(P10+P19+P27+P35+P43)/P45)</f>
        <v/>
      </c>
      <c r="Q44" s="242"/>
      <c r="R44" s="28" t="str">
        <f>IF(R45=0,"",(R10+R19+R27+R35+R43)/R45)</f>
        <v/>
      </c>
      <c r="S44" s="242"/>
      <c r="T44" s="28" t="str">
        <f>IF(T45=0,"",(T10+T19+T27+T35+T43)/T45)</f>
        <v/>
      </c>
      <c r="U44" s="242"/>
      <c r="V44" s="28" t="str">
        <f>IF(V45=0,"",(V10+V19+V27+V35+V43)/V45)</f>
        <v/>
      </c>
      <c r="W44" s="242"/>
      <c r="X44" s="20"/>
      <c r="Y44" s="21"/>
      <c r="Z44" s="21"/>
      <c r="AA44" s="133" t="s">
        <v>41</v>
      </c>
      <c r="AB44" s="5" t="s">
        <v>28</v>
      </c>
      <c r="AC44" s="5" t="s">
        <v>15</v>
      </c>
      <c r="AD44" s="5" t="s">
        <v>22</v>
      </c>
      <c r="AE44" s="2" t="s">
        <v>25</v>
      </c>
    </row>
    <row r="45" spans="1:261" x14ac:dyDescent="0.2">
      <c r="A45" s="396"/>
      <c r="B45" s="396"/>
      <c r="C45" s="2" t="s">
        <v>0</v>
      </c>
      <c r="D45" s="2" t="s">
        <v>14</v>
      </c>
      <c r="E45" s="2" t="s">
        <v>15</v>
      </c>
      <c r="F45" s="44"/>
      <c r="G45" s="2" t="s">
        <v>12</v>
      </c>
      <c r="H45" s="206" t="s">
        <v>41</v>
      </c>
      <c r="I45" s="206" t="s">
        <v>14</v>
      </c>
      <c r="J45" s="206" t="s">
        <v>15</v>
      </c>
      <c r="K45" s="2"/>
      <c r="L45" s="224" t="s">
        <v>12</v>
      </c>
      <c r="M45" s="22" t="s">
        <v>16</v>
      </c>
      <c r="N45" s="103">
        <f>O10+O19+O27+O35+O43</f>
        <v>0</v>
      </c>
      <c r="O45" s="104"/>
      <c r="P45" s="103">
        <f>Q10+Q19+Q27+Q35+Q43</f>
        <v>0</v>
      </c>
      <c r="Q45" s="104"/>
      <c r="R45" s="103">
        <f>S10+S19+S27+S35+S43</f>
        <v>0</v>
      </c>
      <c r="S45" s="104"/>
      <c r="T45" s="103">
        <f>U10+U19+U27+U35+U43</f>
        <v>0</v>
      </c>
      <c r="U45" s="104"/>
      <c r="V45" s="103">
        <f>W10+W19+W27+W35+W43</f>
        <v>0</v>
      </c>
      <c r="W45" s="86"/>
      <c r="X45" s="1"/>
      <c r="Y45" s="401" t="s">
        <v>136</v>
      </c>
      <c r="Z45" s="403"/>
      <c r="AA45" s="137">
        <f>$C$44+Février!Z45</f>
        <v>0</v>
      </c>
      <c r="AB45" s="15">
        <f>$D$44+Février!AA45+ROUNDDOWN(AF45/60,0)</f>
        <v>0</v>
      </c>
      <c r="AC45" s="15">
        <f>AF45-60*ROUNDDOWN(AF45/60,0)</f>
        <v>0</v>
      </c>
      <c r="AD45" s="37">
        <f>IF((AB45*60+AC45)=0,0,ROUND((AA45*60)/(AB45*60+AC45),1))</f>
        <v>0</v>
      </c>
      <c r="AE45" s="15">
        <f>M44+Février!AD45</f>
        <v>0</v>
      </c>
      <c r="AF45" s="7">
        <f>$E$44+Février!AB45</f>
        <v>0</v>
      </c>
    </row>
    <row r="46" spans="1:261" x14ac:dyDescent="0.2">
      <c r="A46" s="443" t="s">
        <v>255</v>
      </c>
      <c r="B46" s="443"/>
      <c r="C46" s="31">
        <f>'Décembre 22'!C45</f>
        <v>0</v>
      </c>
      <c r="D46" s="30">
        <f>'Décembre 22'!D45</f>
        <v>0</v>
      </c>
      <c r="E46" s="30">
        <f>'Décembre 22'!E45</f>
        <v>0</v>
      </c>
      <c r="F46" s="243"/>
      <c r="G46" s="32">
        <f>IF((D46*60+E46)=0,0,ROUND((C46*60)/(D46*60+E46),1))</f>
        <v>0</v>
      </c>
      <c r="H46" s="209">
        <f>'Décembre 22'!H45</f>
        <v>0</v>
      </c>
      <c r="I46" s="206">
        <f>'Décembre 22'!I45</f>
        <v>0</v>
      </c>
      <c r="J46" s="206">
        <f>'Décembre 22'!J45</f>
        <v>0</v>
      </c>
      <c r="K46" s="61"/>
      <c r="L46" s="207">
        <f>IF((I46*60+J46)=0,0,ROUND((H46*60)/(I46*60+J46),1))</f>
        <v>0</v>
      </c>
      <c r="M46" s="35">
        <f>'Décembre 22'!M45</f>
        <v>0</v>
      </c>
      <c r="N46" s="103"/>
      <c r="O46" s="104"/>
      <c r="P46" s="103"/>
      <c r="Q46" s="104"/>
      <c r="R46" s="103"/>
      <c r="S46" s="104"/>
      <c r="T46" s="103"/>
      <c r="U46" s="104"/>
      <c r="V46" s="103"/>
      <c r="W46" s="86"/>
      <c r="X46" s="1"/>
      <c r="Y46" s="488" t="s">
        <v>256</v>
      </c>
      <c r="Z46" s="489"/>
      <c r="AA46" s="144">
        <f>$C$44+Février!Z46</f>
        <v>0</v>
      </c>
      <c r="AB46" s="143">
        <f>$D$44+Février!AA46+ROUNDDOWN(AF46/60,0)</f>
        <v>0</v>
      </c>
      <c r="AC46" s="143">
        <f>AF46-60*ROUNDDOWN(AF46/60,0)</f>
        <v>0</v>
      </c>
      <c r="AD46" s="145">
        <f>IF((AB46*60+AC46)=0,0,ROUND((AA46*60)/(AB46*60+AC46),1))</f>
        <v>0</v>
      </c>
      <c r="AE46" s="143">
        <f>M44+Février!AD46</f>
        <v>0</v>
      </c>
      <c r="AF46" s="140">
        <f>$E$44+Février!AB46</f>
        <v>0</v>
      </c>
    </row>
    <row r="47" spans="1:261" x14ac:dyDescent="0.2">
      <c r="A47" s="471" t="s">
        <v>24</v>
      </c>
      <c r="B47" s="471"/>
      <c r="C47" s="31">
        <f>Janvier!C49</f>
        <v>0</v>
      </c>
      <c r="D47" s="30">
        <f>Janvier!D49</f>
        <v>0</v>
      </c>
      <c r="E47" s="30">
        <f>Janvier!E49</f>
        <v>0</v>
      </c>
      <c r="F47" s="81"/>
      <c r="G47" s="32">
        <f>IF((D47*60+E47)=0,0,ROUND((C47*60)/(D47*60+E47),1))</f>
        <v>0</v>
      </c>
      <c r="H47" s="209">
        <f>Janvier!H49</f>
        <v>0</v>
      </c>
      <c r="I47" s="206">
        <f>Janvier!I49</f>
        <v>0</v>
      </c>
      <c r="J47" s="206">
        <f>Janvier!J49</f>
        <v>0</v>
      </c>
      <c r="K47" s="61"/>
      <c r="L47" s="207">
        <f>IF((I47*60+J47)=0,0,ROUND((H47*60)/(I47*60+J47),1))</f>
        <v>0</v>
      </c>
      <c r="M47" s="33">
        <f>Janvier!M49</f>
        <v>0</v>
      </c>
      <c r="X47" s="39"/>
      <c r="Y47" s="39"/>
      <c r="Z47" s="39"/>
      <c r="AA47" s="41"/>
      <c r="AB47" s="41"/>
      <c r="AC47" s="41"/>
      <c r="AD47" s="41"/>
      <c r="AE47" s="13"/>
      <c r="AF47" s="41"/>
    </row>
    <row r="48" spans="1:261" ht="12.75" customHeight="1" x14ac:dyDescent="0.2">
      <c r="A48" s="471" t="s">
        <v>26</v>
      </c>
      <c r="B48" s="483"/>
      <c r="C48" s="31">
        <f>Février!C44</f>
        <v>0</v>
      </c>
      <c r="D48" s="30">
        <f>Février!D44</f>
        <v>0</v>
      </c>
      <c r="E48" s="30">
        <f>Février!E44</f>
        <v>0</v>
      </c>
      <c r="F48" s="81"/>
      <c r="G48" s="32">
        <f>IF((D48*60+E48)=0,0,ROUND((C48*60)/(D48*60+E48),1))</f>
        <v>0</v>
      </c>
      <c r="H48" s="209">
        <f>Février!H44</f>
        <v>0</v>
      </c>
      <c r="I48" s="207">
        <f>Février!I44</f>
        <v>0</v>
      </c>
      <c r="J48" s="207">
        <f>Février!J44</f>
        <v>0</v>
      </c>
      <c r="K48" s="61"/>
      <c r="L48" s="207">
        <f>IF((I48*60+J48)=0,0,ROUND((H48*60)/(I48*60+J48),1))</f>
        <v>0</v>
      </c>
      <c r="M48" s="33">
        <f>Février!M44</f>
        <v>0</v>
      </c>
      <c r="X48" s="39"/>
      <c r="Y48" s="407" t="s">
        <v>189</v>
      </c>
      <c r="Z48" s="409"/>
      <c r="AA48" s="206" t="s">
        <v>14</v>
      </c>
      <c r="AB48" s="206" t="s">
        <v>15</v>
      </c>
      <c r="AC48" s="13"/>
      <c r="AD48" s="13"/>
      <c r="AE48" s="40"/>
      <c r="AF48" s="135">
        <f>J44+SUM(J46:J48)</f>
        <v>0</v>
      </c>
      <c r="AG48" s="41"/>
    </row>
    <row r="49" spans="24:33" x14ac:dyDescent="0.2">
      <c r="X49" s="39"/>
      <c r="Y49" s="484" t="s">
        <v>136</v>
      </c>
      <c r="Z49" s="485"/>
      <c r="AA49" s="10">
        <f>I44+SUM(I46:I48)+ROUNDDOWN(AF48/60,0)</f>
        <v>0</v>
      </c>
      <c r="AB49" s="10">
        <f>AF48-60*ROUNDDOWN(AF48/60,0)</f>
        <v>0</v>
      </c>
      <c r="AC49" s="13"/>
      <c r="AD49" s="13"/>
      <c r="AE49" s="39"/>
      <c r="AF49" s="131">
        <f>J44+SUM(J47:J48)</f>
        <v>0</v>
      </c>
      <c r="AG49" s="41"/>
    </row>
    <row r="50" spans="24:33" x14ac:dyDescent="0.2">
      <c r="X50" s="39"/>
      <c r="Y50" s="486" t="s">
        <v>256</v>
      </c>
      <c r="Z50" s="487"/>
      <c r="AA50" s="141">
        <f>I44+SUM(I47:I48)+ROUNDDOWN(AF49/60,0)</f>
        <v>0</v>
      </c>
      <c r="AB50" s="141">
        <f>AF49-60*ROUNDDOWN(AF49/60,0)</f>
        <v>0</v>
      </c>
      <c r="AG50" s="41"/>
    </row>
  </sheetData>
  <sheetProtection sheet="1" selectLockedCells="1"/>
  <mergeCells count="69">
    <mergeCell ref="Y48:Z48"/>
    <mergeCell ref="Y49:Z49"/>
    <mergeCell ref="Y50:Z50"/>
    <mergeCell ref="Y7:AE7"/>
    <mergeCell ref="Y5:AE5"/>
    <mergeCell ref="Y6:AE6"/>
    <mergeCell ref="Y9:AE9"/>
    <mergeCell ref="Y10:AE10"/>
    <mergeCell ref="Y45:Z45"/>
    <mergeCell ref="Y46:Z46"/>
    <mergeCell ref="Y19:AE19"/>
    <mergeCell ref="Y20:AE20"/>
    <mergeCell ref="Y21:AE21"/>
    <mergeCell ref="Y22:AE22"/>
    <mergeCell ref="Y37:AE37"/>
    <mergeCell ref="Y32:AE32"/>
    <mergeCell ref="A11:B11"/>
    <mergeCell ref="Y11:AE11"/>
    <mergeCell ref="A10:B10"/>
    <mergeCell ref="Y12:AE12"/>
    <mergeCell ref="Y41:AE41"/>
    <mergeCell ref="Y38:AE38"/>
    <mergeCell ref="Y40:AE40"/>
    <mergeCell ref="Y13:AE13"/>
    <mergeCell ref="Y15:AE15"/>
    <mergeCell ref="Y16:AE16"/>
    <mergeCell ref="Y17:AE17"/>
    <mergeCell ref="Y25:AE25"/>
    <mergeCell ref="Y26:AE26"/>
    <mergeCell ref="Y36:AE36"/>
    <mergeCell ref="Y39:AE39"/>
    <mergeCell ref="Y18:AE18"/>
    <mergeCell ref="Y33:AE33"/>
    <mergeCell ref="Y35:AE35"/>
    <mergeCell ref="Y34:AE34"/>
    <mergeCell ref="Y42:AE42"/>
    <mergeCell ref="Y43:AE43"/>
    <mergeCell ref="Y24:AE24"/>
    <mergeCell ref="Y4:AE4"/>
    <mergeCell ref="A48:B48"/>
    <mergeCell ref="A44:B44"/>
    <mergeCell ref="A47:B47"/>
    <mergeCell ref="A46:B46"/>
    <mergeCell ref="A45:B45"/>
    <mergeCell ref="A19:B19"/>
    <mergeCell ref="A35:B35"/>
    <mergeCell ref="A27:B27"/>
    <mergeCell ref="Y28:AE28"/>
    <mergeCell ref="Y29:AE29"/>
    <mergeCell ref="Y31:AE31"/>
    <mergeCell ref="Y14:AE14"/>
    <mergeCell ref="Y8:AE8"/>
    <mergeCell ref="A43:B43"/>
    <mergeCell ref="Y23:AE23"/>
    <mergeCell ref="Y30:AE30"/>
    <mergeCell ref="Y27:AE27"/>
    <mergeCell ref="A1:AD1"/>
    <mergeCell ref="A2:A3"/>
    <mergeCell ref="B2:B3"/>
    <mergeCell ref="C2:C3"/>
    <mergeCell ref="D2:D3"/>
    <mergeCell ref="E2:E3"/>
    <mergeCell ref="G2:G3"/>
    <mergeCell ref="N2:N3"/>
    <mergeCell ref="P2:P3"/>
    <mergeCell ref="R2:R3"/>
    <mergeCell ref="X2:X3"/>
    <mergeCell ref="Y2:AE3"/>
    <mergeCell ref="H2:L2"/>
  </mergeCells>
  <phoneticPr fontId="0" type="noConversion"/>
  <pageMargins left="0.39370078740157483"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AF51"/>
  <sheetViews>
    <sheetView zoomScale="130" zoomScaleNormal="130" workbookViewId="0">
      <pane ySplit="3" topLeftCell="A28" activePane="bottomLeft" state="frozen"/>
      <selection pane="bottomLeft" activeCell="C7" sqref="C7"/>
    </sheetView>
  </sheetViews>
  <sheetFormatPr baseColWidth="10" defaultRowHeight="12.75" x14ac:dyDescent="0.2"/>
  <cols>
    <col min="1" max="1" width="9.7109375" customWidth="1"/>
    <col min="2" max="2" width="6.5703125" customWidth="1"/>
    <col min="3" max="3" width="6" customWidth="1"/>
    <col min="4" max="4" width="4.7109375" customWidth="1"/>
    <col min="5" max="5" width="3.85546875" customWidth="1"/>
    <col min="6" max="6" width="6.42578125" style="47" hidden="1" customWidth="1"/>
    <col min="7" max="7" width="6" customWidth="1"/>
    <col min="8" max="8" width="7.28515625" hidden="1" customWidth="1"/>
    <col min="9" max="9" width="6" customWidth="1"/>
    <col min="10" max="10" width="7.42578125" customWidth="1"/>
    <col min="11" max="11" width="6" hidden="1" customWidth="1"/>
    <col min="12" max="12" width="5.42578125" hidden="1" customWidth="1"/>
    <col min="13" max="13" width="6" customWidth="1"/>
    <col min="14" max="14" width="3.42578125" customWidth="1"/>
    <col min="15" max="15" width="3.42578125" style="47" hidden="1" customWidth="1"/>
    <col min="16" max="16" width="3.85546875" customWidth="1"/>
    <col min="17" max="17" width="3.1406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hidden="1" customWidth="1"/>
    <col min="25" max="25" width="18" customWidth="1"/>
    <col min="28" max="28" width="9" customWidth="1"/>
    <col min="29" max="30" width="9.85546875" customWidth="1"/>
    <col min="31" max="32" width="11.42578125" hidden="1" customWidth="1"/>
  </cols>
  <sheetData>
    <row r="1" spans="1:31" ht="18" x14ac:dyDescent="0.25">
      <c r="A1" s="424" t="s">
        <v>259</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132"/>
    </row>
    <row r="2" spans="1:31" ht="16.5" customHeight="1" x14ac:dyDescent="0.2">
      <c r="A2" s="425" t="s">
        <v>1</v>
      </c>
      <c r="B2" s="425" t="s">
        <v>9</v>
      </c>
      <c r="C2" s="425" t="s">
        <v>0</v>
      </c>
      <c r="D2" s="425" t="s">
        <v>14</v>
      </c>
      <c r="E2" s="425" t="s">
        <v>15</v>
      </c>
      <c r="F2" s="44" t="s">
        <v>15</v>
      </c>
      <c r="G2" s="427" t="s">
        <v>12</v>
      </c>
      <c r="H2" s="439" t="s">
        <v>296</v>
      </c>
      <c r="I2" s="440"/>
      <c r="J2" s="440"/>
      <c r="K2" s="440"/>
      <c r="L2" s="441"/>
      <c r="M2" s="16" t="s">
        <v>16</v>
      </c>
      <c r="N2" s="429" t="s">
        <v>39</v>
      </c>
      <c r="O2" s="93"/>
      <c r="P2" s="429" t="s">
        <v>11</v>
      </c>
      <c r="Q2" s="93"/>
      <c r="R2" s="429" t="s">
        <v>21</v>
      </c>
      <c r="S2" s="93"/>
      <c r="T2" s="16" t="s">
        <v>18</v>
      </c>
      <c r="U2" s="93"/>
      <c r="V2" s="16" t="s">
        <v>18</v>
      </c>
      <c r="W2" s="16"/>
      <c r="X2" s="464" t="s">
        <v>13</v>
      </c>
      <c r="Y2" s="491" t="s">
        <v>215</v>
      </c>
      <c r="Z2" s="491"/>
      <c r="AA2" s="491"/>
      <c r="AB2" s="491"/>
      <c r="AC2" s="491"/>
      <c r="AD2" s="491"/>
    </row>
    <row r="3" spans="1:31" ht="15.75" customHeight="1" x14ac:dyDescent="0.2">
      <c r="A3" s="426"/>
      <c r="B3" s="426"/>
      <c r="C3" s="426"/>
      <c r="D3" s="426"/>
      <c r="E3" s="426"/>
      <c r="F3" s="44"/>
      <c r="G3" s="428"/>
      <c r="H3" s="222" t="s">
        <v>0</v>
      </c>
      <c r="I3" s="197" t="s">
        <v>14</v>
      </c>
      <c r="J3" s="197" t="s">
        <v>15</v>
      </c>
      <c r="K3" s="196"/>
      <c r="L3" s="222" t="s">
        <v>12</v>
      </c>
      <c r="M3" s="17" t="s">
        <v>17</v>
      </c>
      <c r="N3" s="430"/>
      <c r="O3" s="94"/>
      <c r="P3" s="430"/>
      <c r="Q3" s="94"/>
      <c r="R3" s="430"/>
      <c r="S3" s="94"/>
      <c r="T3" s="17" t="s">
        <v>19</v>
      </c>
      <c r="U3" s="94"/>
      <c r="V3" s="17" t="s">
        <v>20</v>
      </c>
      <c r="W3" s="17"/>
      <c r="X3" s="465"/>
      <c r="Y3" s="491"/>
      <c r="Z3" s="491"/>
      <c r="AA3" s="491"/>
      <c r="AB3" s="491"/>
      <c r="AC3" s="491"/>
      <c r="AD3" s="491"/>
    </row>
    <row r="4" spans="1:31" hidden="1" x14ac:dyDescent="0.2">
      <c r="A4" s="2" t="s">
        <v>8</v>
      </c>
      <c r="B4" s="2">
        <v>1</v>
      </c>
      <c r="C4" s="24"/>
      <c r="D4" s="24"/>
      <c r="E4" s="24"/>
      <c r="F4" s="44">
        <f t="shared" ref="F4:F8" si="0">E4</f>
        <v>0</v>
      </c>
      <c r="G4" s="58" t="str">
        <f t="shared" ref="G4:G41" si="1">IF((D4*60+F4)=0,"",ROUND((C4*60)/(D4*60+F4),1))</f>
        <v/>
      </c>
      <c r="H4" s="199"/>
      <c r="I4" s="199"/>
      <c r="J4" s="199"/>
      <c r="K4" s="44">
        <f t="shared" ref="K4:K8" si="2">J4</f>
        <v>0</v>
      </c>
      <c r="L4" s="206" t="str">
        <f t="shared" ref="L4:L41" si="3">IF((I4*60+K4)=0,"",ROUND((H4*60)/(I4*60+K4),1))</f>
        <v/>
      </c>
      <c r="M4" s="78"/>
      <c r="N4" s="78"/>
      <c r="O4" s="107">
        <f>IF(N4="",0,1)</f>
        <v>0</v>
      </c>
      <c r="P4" s="78"/>
      <c r="Q4" s="107">
        <f>IF(P4="",0,1)</f>
        <v>0</v>
      </c>
      <c r="R4" s="78"/>
      <c r="S4" s="107">
        <f>IF(R4="",0,1)</f>
        <v>0</v>
      </c>
      <c r="T4" s="78"/>
      <c r="U4" s="107">
        <f>IF(T4="",0,1)</f>
        <v>0</v>
      </c>
      <c r="V4" s="78"/>
      <c r="W4" s="107">
        <f>IF(V4="",0,1)</f>
        <v>0</v>
      </c>
      <c r="X4" s="152"/>
      <c r="Y4" s="468"/>
      <c r="Z4" s="468"/>
      <c r="AA4" s="468"/>
      <c r="AB4" s="468"/>
      <c r="AC4" s="468"/>
      <c r="AD4" s="468"/>
      <c r="AE4" s="1"/>
    </row>
    <row r="5" spans="1:31" hidden="1" x14ac:dyDescent="0.2">
      <c r="A5" s="2" t="s">
        <v>2</v>
      </c>
      <c r="B5" s="2">
        <v>1</v>
      </c>
      <c r="C5" s="24"/>
      <c r="D5" s="24"/>
      <c r="E5" s="24"/>
      <c r="F5" s="44">
        <f t="shared" si="0"/>
        <v>0</v>
      </c>
      <c r="G5" s="58" t="str">
        <f t="shared" si="1"/>
        <v/>
      </c>
      <c r="H5" s="199"/>
      <c r="I5" s="199"/>
      <c r="J5" s="199"/>
      <c r="K5" s="44">
        <f t="shared" si="2"/>
        <v>0</v>
      </c>
      <c r="L5" s="206" t="str">
        <f t="shared" si="3"/>
        <v/>
      </c>
      <c r="M5" s="78"/>
      <c r="N5" s="78"/>
      <c r="O5" s="107">
        <f t="shared" ref="O5:O8" si="4">IF(N5="",O4,O4+1)</f>
        <v>0</v>
      </c>
      <c r="P5" s="78"/>
      <c r="Q5" s="107">
        <f t="shared" ref="Q5:Q8" si="5">IF(P5="",Q4,Q4+1)</f>
        <v>0</v>
      </c>
      <c r="R5" s="78"/>
      <c r="S5" s="107">
        <f t="shared" ref="S5:S8" si="6">IF(R5="",S4,S4+1)</f>
        <v>0</v>
      </c>
      <c r="T5" s="78"/>
      <c r="U5" s="107">
        <f t="shared" ref="U5:U8" si="7">IF(T5="",U4,U4+1)</f>
        <v>0</v>
      </c>
      <c r="V5" s="78"/>
      <c r="W5" s="107">
        <f t="shared" ref="W5:W8" si="8">IF(V5="",W4,W4+1)</f>
        <v>0</v>
      </c>
      <c r="X5" s="152"/>
      <c r="Y5" s="468"/>
      <c r="Z5" s="468"/>
      <c r="AA5" s="468"/>
      <c r="AB5" s="468"/>
      <c r="AC5" s="468"/>
      <c r="AD5" s="468"/>
      <c r="AE5" s="1"/>
    </row>
    <row r="6" spans="1:31" hidden="1" x14ac:dyDescent="0.2">
      <c r="A6" s="2" t="s">
        <v>3</v>
      </c>
      <c r="B6" s="2">
        <v>1</v>
      </c>
      <c r="C6" s="24"/>
      <c r="D6" s="24"/>
      <c r="E6" s="24"/>
      <c r="F6" s="44">
        <f t="shared" si="0"/>
        <v>0</v>
      </c>
      <c r="G6" s="58" t="str">
        <f t="shared" si="1"/>
        <v/>
      </c>
      <c r="H6" s="199"/>
      <c r="I6" s="199"/>
      <c r="J6" s="199"/>
      <c r="K6" s="44">
        <f t="shared" si="2"/>
        <v>0</v>
      </c>
      <c r="L6" s="206" t="str">
        <f t="shared" si="3"/>
        <v/>
      </c>
      <c r="M6" s="78"/>
      <c r="N6" s="78"/>
      <c r="O6" s="107">
        <f t="shared" si="4"/>
        <v>0</v>
      </c>
      <c r="P6" s="78"/>
      <c r="Q6" s="107">
        <f t="shared" si="5"/>
        <v>0</v>
      </c>
      <c r="R6" s="78"/>
      <c r="S6" s="107">
        <f t="shared" si="6"/>
        <v>0</v>
      </c>
      <c r="T6" s="78"/>
      <c r="U6" s="107">
        <f t="shared" si="7"/>
        <v>0</v>
      </c>
      <c r="V6" s="78"/>
      <c r="W6" s="107">
        <f t="shared" si="8"/>
        <v>0</v>
      </c>
      <c r="X6" s="152"/>
      <c r="Y6" s="468"/>
      <c r="Z6" s="468"/>
      <c r="AA6" s="468"/>
      <c r="AB6" s="468"/>
      <c r="AC6" s="468"/>
      <c r="AD6" s="468"/>
      <c r="AE6" s="1"/>
    </row>
    <row r="7" spans="1:31" x14ac:dyDescent="0.2">
      <c r="A7" s="2" t="s">
        <v>4</v>
      </c>
      <c r="B7" s="2">
        <v>1</v>
      </c>
      <c r="C7" s="24"/>
      <c r="D7" s="24"/>
      <c r="E7" s="24"/>
      <c r="F7" s="44">
        <f t="shared" si="0"/>
        <v>0</v>
      </c>
      <c r="G7" s="58" t="str">
        <f t="shared" si="1"/>
        <v/>
      </c>
      <c r="H7" s="199"/>
      <c r="I7" s="199"/>
      <c r="J7" s="199"/>
      <c r="K7" s="44">
        <f t="shared" si="2"/>
        <v>0</v>
      </c>
      <c r="L7" s="206" t="str">
        <f t="shared" si="3"/>
        <v/>
      </c>
      <c r="M7" s="78"/>
      <c r="N7" s="78"/>
      <c r="O7" s="107">
        <f t="shared" si="4"/>
        <v>0</v>
      </c>
      <c r="P7" s="78"/>
      <c r="Q7" s="107">
        <f t="shared" si="5"/>
        <v>0</v>
      </c>
      <c r="R7" s="78"/>
      <c r="S7" s="107">
        <f t="shared" si="6"/>
        <v>0</v>
      </c>
      <c r="T7" s="78"/>
      <c r="U7" s="107">
        <f t="shared" si="7"/>
        <v>0</v>
      </c>
      <c r="V7" s="78"/>
      <c r="W7" s="107">
        <f t="shared" si="8"/>
        <v>0</v>
      </c>
      <c r="X7" s="152"/>
      <c r="Y7" s="468"/>
      <c r="Z7" s="468"/>
      <c r="AA7" s="468"/>
      <c r="AB7" s="468"/>
      <c r="AC7" s="468"/>
      <c r="AD7" s="468"/>
      <c r="AE7" s="1"/>
    </row>
    <row r="8" spans="1:31" x14ac:dyDescent="0.2">
      <c r="A8" s="44" t="s">
        <v>5</v>
      </c>
      <c r="B8" s="44">
        <f t="shared" ref="B8:B25" si="9">B7+1</f>
        <v>2</v>
      </c>
      <c r="C8" s="24"/>
      <c r="D8" s="24"/>
      <c r="E8" s="24"/>
      <c r="F8" s="44">
        <f t="shared" si="0"/>
        <v>0</v>
      </c>
      <c r="G8" s="58" t="str">
        <f t="shared" si="1"/>
        <v/>
      </c>
      <c r="H8" s="199"/>
      <c r="I8" s="199"/>
      <c r="J8" s="199"/>
      <c r="K8" s="44">
        <f t="shared" si="2"/>
        <v>0</v>
      </c>
      <c r="L8" s="206" t="str">
        <f t="shared" si="3"/>
        <v/>
      </c>
      <c r="M8" s="78"/>
      <c r="N8" s="78"/>
      <c r="O8" s="107">
        <f t="shared" si="4"/>
        <v>0</v>
      </c>
      <c r="P8" s="78"/>
      <c r="Q8" s="107">
        <f t="shared" si="5"/>
        <v>0</v>
      </c>
      <c r="R8" s="78"/>
      <c r="S8" s="107">
        <f t="shared" si="6"/>
        <v>0</v>
      </c>
      <c r="T8" s="78"/>
      <c r="U8" s="107">
        <f t="shared" si="7"/>
        <v>0</v>
      </c>
      <c r="V8" s="78"/>
      <c r="W8" s="107">
        <f t="shared" si="8"/>
        <v>0</v>
      </c>
      <c r="X8" s="152"/>
      <c r="Y8" s="468"/>
      <c r="Z8" s="468"/>
      <c r="AA8" s="468"/>
      <c r="AB8" s="468"/>
      <c r="AC8" s="468"/>
      <c r="AD8" s="468"/>
      <c r="AE8" s="1"/>
    </row>
    <row r="9" spans="1:31" x14ac:dyDescent="0.2">
      <c r="A9" s="397" t="s">
        <v>10</v>
      </c>
      <c r="B9" s="398"/>
      <c r="C9" s="11">
        <f>SUM(C4:C8)</f>
        <v>0</v>
      </c>
      <c r="D9" s="11">
        <f>SUM(D4:D8)+ROUNDDOWN(F9/60,0)</f>
        <v>0</v>
      </c>
      <c r="E9" s="11">
        <f>F9-60*ROUNDDOWN(F9/60,0)</f>
        <v>0</v>
      </c>
      <c r="F9" s="81">
        <f>SUM(F4:F8)</f>
        <v>0</v>
      </c>
      <c r="G9" s="34">
        <f>IF((D9*60+E9)=0,0,ROUND((C9*60)/(D9*60+E9),1))</f>
        <v>0</v>
      </c>
      <c r="H9" s="11">
        <f>SUM(H4:H8)</f>
        <v>0</v>
      </c>
      <c r="I9" s="11">
        <f>SUM(I4:I8)+ROUNDDOWN(K9/60,0)</f>
        <v>0</v>
      </c>
      <c r="J9" s="11">
        <f>K9-60*ROUNDDOWN(K9/60,0)</f>
        <v>0</v>
      </c>
      <c r="K9" s="81">
        <f>SUM(K4:K8)</f>
        <v>0</v>
      </c>
      <c r="L9" s="34">
        <f>IF((I9*60+J9)=0,0,ROUND((H9*60)/(I9*60+J9),1))</f>
        <v>0</v>
      </c>
      <c r="M9" s="18">
        <f>SUM(M4:M8)</f>
        <v>0</v>
      </c>
      <c r="N9" s="18">
        <f>IF(SUM(N4:N8)=0,0,ROUND(AVERAGE(N4:N8),0))</f>
        <v>0</v>
      </c>
      <c r="O9" s="108">
        <f>IF(O8=0,0,1)</f>
        <v>0</v>
      </c>
      <c r="P9" s="18">
        <f>IF(SUM(P4:P8)=0,0,ROUND(AVERAGE(P4:P8),0))</f>
        <v>0</v>
      </c>
      <c r="Q9" s="108">
        <f>IF(Q8=0,0,1)</f>
        <v>0</v>
      </c>
      <c r="R9" s="18">
        <f>IF(SUM(R4:R8)=0,0,ROUND(AVERAGE(R4:R8),0))</f>
        <v>0</v>
      </c>
      <c r="S9" s="108">
        <f>IF(S8=0,0,1)</f>
        <v>0</v>
      </c>
      <c r="T9" s="18">
        <f>IF(SUM(T4:T8)=0,0,ROUND(AVERAGE(T4:T8),0))</f>
        <v>0</v>
      </c>
      <c r="U9" s="108">
        <f>IF(U8=0,0,1)</f>
        <v>0</v>
      </c>
      <c r="V9" s="18">
        <f>IF(SUM(V4:V8)=0,0,ROUND(AVERAGE(V4:V8),0))</f>
        <v>0</v>
      </c>
      <c r="W9" s="108">
        <f>IF(W8=0,0,1)</f>
        <v>0</v>
      </c>
      <c r="X9" s="153"/>
      <c r="Y9" s="481"/>
      <c r="Z9" s="481"/>
      <c r="AA9" s="481"/>
      <c r="AB9" s="481"/>
      <c r="AC9" s="481"/>
      <c r="AD9" s="481"/>
      <c r="AE9" s="1"/>
    </row>
    <row r="10" spans="1:31" x14ac:dyDescent="0.2">
      <c r="A10" s="454" t="s">
        <v>63</v>
      </c>
      <c r="B10" s="455"/>
      <c r="C10" s="46">
        <f>SUM(C4:C8)+Mars!C43</f>
        <v>0</v>
      </c>
      <c r="D10" s="46">
        <f>D9+Mars!D43+ROUNDDOWN(F10/60,0)</f>
        <v>0</v>
      </c>
      <c r="E10" s="46">
        <f>F10-60*ROUNDDOWN(F10/60,0)</f>
        <v>0</v>
      </c>
      <c r="F10" s="91">
        <f>E9+Mars!E43</f>
        <v>0</v>
      </c>
      <c r="G10" s="46">
        <f>IF((D10*60+E10)=0,0,ROUND((C10*60)/(D10*60+E10),1))</f>
        <v>0</v>
      </c>
      <c r="H10" s="46">
        <f>SUM(H4:H8)+Mars!H43</f>
        <v>0</v>
      </c>
      <c r="I10" s="46">
        <f>I9+Mars!I43+ROUNDDOWN(K10/60,0)</f>
        <v>0</v>
      </c>
      <c r="J10" s="46">
        <f>K10-60*ROUNDDOWN(K10/60,0)</f>
        <v>0</v>
      </c>
      <c r="K10" s="91">
        <f>J9+Mars!J43</f>
        <v>0</v>
      </c>
      <c r="L10" s="46">
        <f>IF((I10*60+J10)=0,0,ROUND((H10*60)/(I10*60+J10),1))</f>
        <v>0</v>
      </c>
      <c r="M10" s="56">
        <f>M9+Mars!M43</f>
        <v>0</v>
      </c>
      <c r="N10" s="56">
        <f>IF(N9=0,Mars!N43,IF(N9+Mars!N43=0,"",ROUND((SUM(Mars!N36:'Mars'!N39)+SUM(N4:N8))/(Avril!O8+Mars!O39),0)))</f>
        <v>0</v>
      </c>
      <c r="O10" s="242"/>
      <c r="P10" s="56">
        <f>IF(P9=0,Mars!P43,IF(P9+Mars!P43=0,"",ROUND((SUM(Mars!P36:'Mars'!P39)+SUM(P4:P8))/(Avril!Q8+Mars!Q39),0)))</f>
        <v>0</v>
      </c>
      <c r="Q10" s="242"/>
      <c r="R10" s="56">
        <f>IF(R9=0,Mars!R43,IF(R9+Mars!R43=0,"",ROUND((SUM(Mars!R36:'Mars'!R39)+SUM(R4:R8))/(Avril!S8+Mars!S39),0)))</f>
        <v>0</v>
      </c>
      <c r="S10" s="242"/>
      <c r="T10" s="56">
        <f>IF(T9=0,Mars!T43,IF(T9+Mars!T43=0,"",ROUND((SUM(Mars!T36:'Mars'!T39)+SUM(T4:T8))/(Avril!U8+Mars!U39),0)))</f>
        <v>0</v>
      </c>
      <c r="U10" s="242"/>
      <c r="V10" s="56">
        <f>IF(V9=0,Mars!V43,IF(V9+Mars!V43=0,"",ROUND((SUM(Mars!V36:'Mars'!V39)+SUM(V4:V8))/(Avril!W8+Mars!W39),0)))</f>
        <v>0</v>
      </c>
      <c r="W10" s="242"/>
      <c r="X10" s="151"/>
      <c r="Y10" s="475"/>
      <c r="Z10" s="475"/>
      <c r="AA10" s="475"/>
      <c r="AB10" s="475"/>
      <c r="AC10" s="475"/>
      <c r="AD10" s="475"/>
      <c r="AE10" s="1"/>
    </row>
    <row r="11" spans="1:31" x14ac:dyDescent="0.2">
      <c r="A11" s="44" t="s">
        <v>6</v>
      </c>
      <c r="B11" s="44">
        <f>B8+1</f>
        <v>3</v>
      </c>
      <c r="C11" s="24"/>
      <c r="D11" s="24"/>
      <c r="E11" s="24"/>
      <c r="F11" s="44">
        <f>E11</f>
        <v>0</v>
      </c>
      <c r="G11" s="58" t="str">
        <f t="shared" si="1"/>
        <v/>
      </c>
      <c r="H11" s="199"/>
      <c r="I11" s="199"/>
      <c r="J11" s="199"/>
      <c r="K11" s="44">
        <f>J11</f>
        <v>0</v>
      </c>
      <c r="L11" s="206" t="str">
        <f t="shared" si="3"/>
        <v/>
      </c>
      <c r="M11" s="78"/>
      <c r="N11" s="78"/>
      <c r="O11" s="107">
        <f>IF(N11="",0,1)</f>
        <v>0</v>
      </c>
      <c r="P11" s="78"/>
      <c r="Q11" s="107">
        <f>IF(P11="",0,1)</f>
        <v>0</v>
      </c>
      <c r="R11" s="78"/>
      <c r="S11" s="107">
        <f>IF(R11="",0,1)</f>
        <v>0</v>
      </c>
      <c r="T11" s="78"/>
      <c r="U11" s="107">
        <f>IF(T11="",0,1)</f>
        <v>0</v>
      </c>
      <c r="V11" s="78"/>
      <c r="W11" s="107">
        <f>IF(V11="",0,1)</f>
        <v>0</v>
      </c>
      <c r="X11" s="152"/>
      <c r="Y11" s="482"/>
      <c r="Z11" s="482"/>
      <c r="AA11" s="482"/>
      <c r="AB11" s="482"/>
      <c r="AC11" s="482"/>
      <c r="AD11" s="482"/>
      <c r="AE11" s="1"/>
    </row>
    <row r="12" spans="1:31" x14ac:dyDescent="0.2">
      <c r="A12" s="2" t="s">
        <v>7</v>
      </c>
      <c r="B12" s="2">
        <f t="shared" si="9"/>
        <v>4</v>
      </c>
      <c r="C12" s="24"/>
      <c r="D12" s="24"/>
      <c r="E12" s="24"/>
      <c r="F12" s="44">
        <f t="shared" ref="F12:F17" si="10">E12</f>
        <v>0</v>
      </c>
      <c r="G12" s="58" t="str">
        <f t="shared" si="1"/>
        <v/>
      </c>
      <c r="H12" s="199"/>
      <c r="I12" s="199"/>
      <c r="J12" s="199"/>
      <c r="K12" s="44">
        <f t="shared" ref="K12:K17" si="11">J12</f>
        <v>0</v>
      </c>
      <c r="L12" s="206" t="str">
        <f t="shared" si="3"/>
        <v/>
      </c>
      <c r="M12" s="78"/>
      <c r="N12" s="78"/>
      <c r="O12" s="107">
        <f t="shared" ref="O12:O17" si="12">IF(N12="",O11,O11+1)</f>
        <v>0</v>
      </c>
      <c r="P12" s="78"/>
      <c r="Q12" s="107">
        <f t="shared" ref="Q12:Q17" si="13">IF(P12="",Q11,Q11+1)</f>
        <v>0</v>
      </c>
      <c r="R12" s="78"/>
      <c r="S12" s="107">
        <f t="shared" ref="S12:S17" si="14">IF(R12="",S11,S11+1)</f>
        <v>0</v>
      </c>
      <c r="T12" s="78"/>
      <c r="U12" s="107">
        <f t="shared" ref="U12:U17" si="15">IF(T12="",U11,U11+1)</f>
        <v>0</v>
      </c>
      <c r="V12" s="78"/>
      <c r="W12" s="107">
        <f t="shared" ref="W12:W17" si="16">IF(V12="",W11,W11+1)</f>
        <v>0</v>
      </c>
      <c r="X12" s="152"/>
      <c r="Y12" s="482"/>
      <c r="Z12" s="482"/>
      <c r="AA12" s="482"/>
      <c r="AB12" s="482"/>
      <c r="AC12" s="482"/>
      <c r="AD12" s="482"/>
      <c r="AE12" s="1"/>
    </row>
    <row r="13" spans="1:31" x14ac:dyDescent="0.2">
      <c r="A13" s="2" t="s">
        <v>8</v>
      </c>
      <c r="B13" s="2">
        <f t="shared" si="9"/>
        <v>5</v>
      </c>
      <c r="C13" s="24"/>
      <c r="D13" s="24"/>
      <c r="E13" s="24"/>
      <c r="F13" s="44">
        <f t="shared" si="10"/>
        <v>0</v>
      </c>
      <c r="G13" s="58" t="str">
        <f t="shared" si="1"/>
        <v/>
      </c>
      <c r="H13" s="199"/>
      <c r="I13" s="199"/>
      <c r="J13" s="199"/>
      <c r="K13" s="44">
        <f t="shared" si="11"/>
        <v>0</v>
      </c>
      <c r="L13" s="206" t="str">
        <f t="shared" si="3"/>
        <v/>
      </c>
      <c r="M13" s="78"/>
      <c r="N13" s="78"/>
      <c r="O13" s="107">
        <f t="shared" si="12"/>
        <v>0</v>
      </c>
      <c r="P13" s="78"/>
      <c r="Q13" s="107">
        <f t="shared" si="13"/>
        <v>0</v>
      </c>
      <c r="R13" s="78"/>
      <c r="S13" s="107">
        <f t="shared" si="14"/>
        <v>0</v>
      </c>
      <c r="T13" s="78"/>
      <c r="U13" s="107">
        <f t="shared" si="15"/>
        <v>0</v>
      </c>
      <c r="V13" s="78"/>
      <c r="W13" s="107">
        <f t="shared" si="16"/>
        <v>0</v>
      </c>
      <c r="X13" s="152"/>
      <c r="Y13" s="482"/>
      <c r="Z13" s="482"/>
      <c r="AA13" s="482"/>
      <c r="AB13" s="482"/>
      <c r="AC13" s="482"/>
      <c r="AD13" s="482"/>
      <c r="AE13" s="1"/>
    </row>
    <row r="14" spans="1:31" x14ac:dyDescent="0.2">
      <c r="A14" s="2" t="s">
        <v>2</v>
      </c>
      <c r="B14" s="2">
        <f t="shared" si="9"/>
        <v>6</v>
      </c>
      <c r="C14" s="24"/>
      <c r="D14" s="24"/>
      <c r="E14" s="24"/>
      <c r="F14" s="44">
        <f t="shared" si="10"/>
        <v>0</v>
      </c>
      <c r="G14" s="58" t="str">
        <f t="shared" si="1"/>
        <v/>
      </c>
      <c r="H14" s="199"/>
      <c r="I14" s="199"/>
      <c r="J14" s="199"/>
      <c r="K14" s="44">
        <f t="shared" si="11"/>
        <v>0</v>
      </c>
      <c r="L14" s="206" t="str">
        <f t="shared" si="3"/>
        <v/>
      </c>
      <c r="M14" s="78"/>
      <c r="N14" s="78"/>
      <c r="O14" s="107">
        <f t="shared" si="12"/>
        <v>0</v>
      </c>
      <c r="P14" s="78"/>
      <c r="Q14" s="107">
        <f t="shared" si="13"/>
        <v>0</v>
      </c>
      <c r="R14" s="78"/>
      <c r="S14" s="107">
        <f t="shared" si="14"/>
        <v>0</v>
      </c>
      <c r="T14" s="78"/>
      <c r="U14" s="107">
        <f t="shared" si="15"/>
        <v>0</v>
      </c>
      <c r="V14" s="78"/>
      <c r="W14" s="107">
        <f t="shared" si="16"/>
        <v>0</v>
      </c>
      <c r="X14" s="152"/>
      <c r="Y14" s="482"/>
      <c r="Z14" s="482"/>
      <c r="AA14" s="482"/>
      <c r="AB14" s="482"/>
      <c r="AC14" s="482"/>
      <c r="AD14" s="482"/>
      <c r="AE14" s="1"/>
    </row>
    <row r="15" spans="1:31" x14ac:dyDescent="0.2">
      <c r="A15" s="2" t="s">
        <v>3</v>
      </c>
      <c r="B15" s="2">
        <f t="shared" si="9"/>
        <v>7</v>
      </c>
      <c r="C15" s="24"/>
      <c r="D15" s="24"/>
      <c r="E15" s="24"/>
      <c r="F15" s="44">
        <f t="shared" si="10"/>
        <v>0</v>
      </c>
      <c r="G15" s="58" t="str">
        <f t="shared" si="1"/>
        <v/>
      </c>
      <c r="H15" s="199"/>
      <c r="I15" s="199"/>
      <c r="J15" s="199"/>
      <c r="K15" s="44">
        <f t="shared" si="11"/>
        <v>0</v>
      </c>
      <c r="L15" s="206" t="str">
        <f t="shared" si="3"/>
        <v/>
      </c>
      <c r="M15" s="78"/>
      <c r="N15" s="78"/>
      <c r="O15" s="107">
        <f t="shared" si="12"/>
        <v>0</v>
      </c>
      <c r="P15" s="78"/>
      <c r="Q15" s="107">
        <f t="shared" si="13"/>
        <v>0</v>
      </c>
      <c r="R15" s="78"/>
      <c r="S15" s="107">
        <f t="shared" si="14"/>
        <v>0</v>
      </c>
      <c r="T15" s="78"/>
      <c r="U15" s="107">
        <f t="shared" si="15"/>
        <v>0</v>
      </c>
      <c r="V15" s="78"/>
      <c r="W15" s="107">
        <f t="shared" si="16"/>
        <v>0</v>
      </c>
      <c r="X15" s="152"/>
      <c r="Y15" s="482"/>
      <c r="Z15" s="482"/>
      <c r="AA15" s="482"/>
      <c r="AB15" s="482"/>
      <c r="AC15" s="482"/>
      <c r="AD15" s="482"/>
      <c r="AE15" s="1"/>
    </row>
    <row r="16" spans="1:31" x14ac:dyDescent="0.2">
      <c r="A16" s="2" t="s">
        <v>4</v>
      </c>
      <c r="B16" s="2">
        <f t="shared" si="9"/>
        <v>8</v>
      </c>
      <c r="C16" s="24"/>
      <c r="D16" s="24"/>
      <c r="E16" s="24"/>
      <c r="F16" s="44">
        <f t="shared" si="10"/>
        <v>0</v>
      </c>
      <c r="G16" s="58" t="str">
        <f t="shared" si="1"/>
        <v/>
      </c>
      <c r="H16" s="199"/>
      <c r="I16" s="199"/>
      <c r="J16" s="199"/>
      <c r="K16" s="44">
        <f t="shared" si="11"/>
        <v>0</v>
      </c>
      <c r="L16" s="206" t="str">
        <f t="shared" si="3"/>
        <v/>
      </c>
      <c r="M16" s="78"/>
      <c r="N16" s="78"/>
      <c r="O16" s="107">
        <f t="shared" si="12"/>
        <v>0</v>
      </c>
      <c r="P16" s="78"/>
      <c r="Q16" s="107">
        <f t="shared" si="13"/>
        <v>0</v>
      </c>
      <c r="R16" s="78"/>
      <c r="S16" s="107">
        <f t="shared" si="14"/>
        <v>0</v>
      </c>
      <c r="T16" s="78"/>
      <c r="U16" s="107">
        <f t="shared" si="15"/>
        <v>0</v>
      </c>
      <c r="V16" s="78"/>
      <c r="W16" s="107">
        <f t="shared" si="16"/>
        <v>0</v>
      </c>
      <c r="X16" s="152"/>
      <c r="Y16" s="469" t="s">
        <v>277</v>
      </c>
      <c r="Z16" s="469"/>
      <c r="AA16" s="469"/>
      <c r="AB16" s="469"/>
      <c r="AC16" s="469"/>
      <c r="AD16" s="469"/>
      <c r="AE16" s="1"/>
    </row>
    <row r="17" spans="1:31" x14ac:dyDescent="0.2">
      <c r="A17" s="44" t="s">
        <v>5</v>
      </c>
      <c r="B17" s="44">
        <f t="shared" si="9"/>
        <v>9</v>
      </c>
      <c r="C17" s="24"/>
      <c r="D17" s="24"/>
      <c r="E17" s="24"/>
      <c r="F17" s="44">
        <f t="shared" si="10"/>
        <v>0</v>
      </c>
      <c r="G17" s="58" t="str">
        <f t="shared" si="1"/>
        <v/>
      </c>
      <c r="H17" s="199"/>
      <c r="I17" s="199"/>
      <c r="J17" s="199"/>
      <c r="K17" s="44">
        <f t="shared" si="11"/>
        <v>0</v>
      </c>
      <c r="L17" s="206" t="str">
        <f t="shared" si="3"/>
        <v/>
      </c>
      <c r="M17" s="78"/>
      <c r="N17" s="78"/>
      <c r="O17" s="107">
        <f t="shared" si="12"/>
        <v>0</v>
      </c>
      <c r="P17" s="78"/>
      <c r="Q17" s="107">
        <f t="shared" si="13"/>
        <v>0</v>
      </c>
      <c r="R17" s="78"/>
      <c r="S17" s="107">
        <f t="shared" si="14"/>
        <v>0</v>
      </c>
      <c r="T17" s="78"/>
      <c r="U17" s="107">
        <f t="shared" si="15"/>
        <v>0</v>
      </c>
      <c r="V17" s="78"/>
      <c r="W17" s="107">
        <f t="shared" si="16"/>
        <v>0</v>
      </c>
      <c r="X17" s="152"/>
      <c r="Y17" s="470"/>
      <c r="Z17" s="470"/>
      <c r="AA17" s="470"/>
      <c r="AB17" s="470"/>
      <c r="AC17" s="470"/>
      <c r="AD17" s="470"/>
      <c r="AE17" s="1"/>
    </row>
    <row r="18" spans="1:31" x14ac:dyDescent="0.2">
      <c r="A18" s="397" t="s">
        <v>179</v>
      </c>
      <c r="B18" s="398"/>
      <c r="C18" s="11">
        <f>SUM(C11:C17)</f>
        <v>0</v>
      </c>
      <c r="D18" s="11">
        <f>SUM(D11:D17)+ROUNDDOWN(F18/60,0)</f>
        <v>0</v>
      </c>
      <c r="E18" s="11">
        <f>F18-60*ROUNDDOWN(F18/60,0)</f>
        <v>0</v>
      </c>
      <c r="F18" s="90">
        <f>SUM(F11:F17)</f>
        <v>0</v>
      </c>
      <c r="G18" s="34">
        <f>IF((D18*60+E18)=0,0,ROUND((C18*60)/(D18*60+E18),1))</f>
        <v>0</v>
      </c>
      <c r="H18" s="11">
        <f>SUM(H11:H17)</f>
        <v>0</v>
      </c>
      <c r="I18" s="11">
        <f>SUM(I11:I17)+ROUNDDOWN(K18/60,0)</f>
        <v>0</v>
      </c>
      <c r="J18" s="11">
        <f>K18-60*ROUNDDOWN(K18/60,0)</f>
        <v>0</v>
      </c>
      <c r="K18" s="90">
        <f>SUM(K11:K17)</f>
        <v>0</v>
      </c>
      <c r="L18" s="34">
        <f>IF((I18*60+J18)=0,0,ROUND((H18*60)/(I18*60+J18),1))</f>
        <v>0</v>
      </c>
      <c r="M18" s="18">
        <f>SUM(M11:M17)</f>
        <v>0</v>
      </c>
      <c r="N18" s="18">
        <f>IF(SUM(N11:N17)=0,0,ROUND(AVERAGE(N11:N17),0))</f>
        <v>0</v>
      </c>
      <c r="O18" s="108">
        <f>IF(O17=0,0,1)</f>
        <v>0</v>
      </c>
      <c r="P18" s="18">
        <f>IF(SUM(P11:P17)=0,0,ROUND(AVERAGE(P11:P17),0))</f>
        <v>0</v>
      </c>
      <c r="Q18" s="108">
        <f>IF(Q17=0,0,1)</f>
        <v>0</v>
      </c>
      <c r="R18" s="18">
        <f>IF(SUM(R11:R17)=0,0,ROUND(AVERAGE(R11:R17),0))</f>
        <v>0</v>
      </c>
      <c r="S18" s="108">
        <f>IF(S17=0,0,1)</f>
        <v>0</v>
      </c>
      <c r="T18" s="18">
        <f>IF(SUM(T11:T17)=0,0,ROUND(AVERAGE(T11:T17),0))</f>
        <v>0</v>
      </c>
      <c r="U18" s="108">
        <f>IF(U17=0,0,1)</f>
        <v>0</v>
      </c>
      <c r="V18" s="18">
        <f>IF(SUM(V11:V17)=0,0,ROUND(AVERAGE(V11:V17),0))</f>
        <v>0</v>
      </c>
      <c r="W18" s="108">
        <f>IF(W17=0,0,1)</f>
        <v>0</v>
      </c>
      <c r="X18" s="153"/>
      <c r="Y18" s="492"/>
      <c r="Z18" s="493"/>
      <c r="AA18" s="493"/>
      <c r="AB18" s="493"/>
      <c r="AC18" s="493"/>
      <c r="AD18" s="494"/>
      <c r="AE18" s="1"/>
    </row>
    <row r="19" spans="1:31" x14ac:dyDescent="0.2">
      <c r="A19" s="81" t="s">
        <v>6</v>
      </c>
      <c r="B19" s="81">
        <f>B17+1</f>
        <v>10</v>
      </c>
      <c r="C19" s="24"/>
      <c r="D19" s="24"/>
      <c r="E19" s="24"/>
      <c r="F19" s="44">
        <f t="shared" ref="F19:F41" si="17">E19</f>
        <v>0</v>
      </c>
      <c r="G19" s="58" t="str">
        <f t="shared" si="1"/>
        <v/>
      </c>
      <c r="H19" s="199"/>
      <c r="I19" s="199"/>
      <c r="J19" s="199"/>
      <c r="K19" s="44">
        <f>J19</f>
        <v>0</v>
      </c>
      <c r="L19" s="206" t="str">
        <f t="shared" si="3"/>
        <v/>
      </c>
      <c r="M19" s="78"/>
      <c r="N19" s="78"/>
      <c r="O19" s="107">
        <f>IF(N19="",0,1)</f>
        <v>0</v>
      </c>
      <c r="P19" s="78"/>
      <c r="Q19" s="107">
        <f>IF(P19="",0,1)</f>
        <v>0</v>
      </c>
      <c r="R19" s="78"/>
      <c r="S19" s="107">
        <f>IF(R19="",0,1)</f>
        <v>0</v>
      </c>
      <c r="T19" s="78"/>
      <c r="U19" s="107">
        <f>IF(T19="",0,1)</f>
        <v>0</v>
      </c>
      <c r="V19" s="78"/>
      <c r="W19" s="107">
        <f>IF(V19="",0,1)</f>
        <v>0</v>
      </c>
      <c r="X19" s="152"/>
      <c r="Y19" s="469" t="s">
        <v>278</v>
      </c>
      <c r="Z19" s="469"/>
      <c r="AA19" s="469"/>
      <c r="AB19" s="469"/>
      <c r="AC19" s="469"/>
      <c r="AD19" s="469"/>
      <c r="AE19" s="1"/>
    </row>
    <row r="20" spans="1:31" x14ac:dyDescent="0.2">
      <c r="A20" s="2" t="s">
        <v>7</v>
      </c>
      <c r="B20" s="2">
        <f t="shared" si="9"/>
        <v>11</v>
      </c>
      <c r="C20" s="24"/>
      <c r="D20" s="24"/>
      <c r="E20" s="24"/>
      <c r="F20" s="44">
        <f t="shared" si="17"/>
        <v>0</v>
      </c>
      <c r="G20" s="58" t="str">
        <f t="shared" si="1"/>
        <v/>
      </c>
      <c r="H20" s="199"/>
      <c r="I20" s="199"/>
      <c r="J20" s="199"/>
      <c r="K20" s="44">
        <f t="shared" ref="K20:K25" si="18">J20</f>
        <v>0</v>
      </c>
      <c r="L20" s="206" t="str">
        <f t="shared" si="3"/>
        <v/>
      </c>
      <c r="M20" s="78"/>
      <c r="N20" s="78"/>
      <c r="O20" s="107">
        <f t="shared" ref="O20:O25" si="19">IF(N20="",O19,O19+1)</f>
        <v>0</v>
      </c>
      <c r="P20" s="78"/>
      <c r="Q20" s="107">
        <f t="shared" ref="Q20:Q25" si="20">IF(P20="",Q19,Q19+1)</f>
        <v>0</v>
      </c>
      <c r="R20" s="78"/>
      <c r="S20" s="107">
        <f t="shared" ref="S20:S25" si="21">IF(R20="",S19,S19+1)</f>
        <v>0</v>
      </c>
      <c r="T20" s="78"/>
      <c r="U20" s="107">
        <f t="shared" ref="U20:U25" si="22">IF(T20="",U19,U19+1)</f>
        <v>0</v>
      </c>
      <c r="V20" s="78"/>
      <c r="W20" s="107">
        <f t="shared" ref="W20:W25" si="23">IF(V20="",W19,W19+1)</f>
        <v>0</v>
      </c>
      <c r="X20" s="152"/>
      <c r="Y20" s="470"/>
      <c r="Z20" s="470"/>
      <c r="AA20" s="470"/>
      <c r="AB20" s="470"/>
      <c r="AC20" s="470"/>
      <c r="AD20" s="470"/>
      <c r="AE20" s="1"/>
    </row>
    <row r="21" spans="1:31" x14ac:dyDescent="0.2">
      <c r="A21" s="2" t="s">
        <v>8</v>
      </c>
      <c r="B21" s="2">
        <f t="shared" si="9"/>
        <v>12</v>
      </c>
      <c r="C21" s="24"/>
      <c r="D21" s="24"/>
      <c r="E21" s="24"/>
      <c r="F21" s="44">
        <f t="shared" si="17"/>
        <v>0</v>
      </c>
      <c r="G21" s="58" t="str">
        <f t="shared" si="1"/>
        <v/>
      </c>
      <c r="H21" s="199"/>
      <c r="I21" s="199"/>
      <c r="J21" s="199"/>
      <c r="K21" s="44">
        <f t="shared" si="18"/>
        <v>0</v>
      </c>
      <c r="L21" s="206" t="str">
        <f t="shared" si="3"/>
        <v/>
      </c>
      <c r="M21" s="78"/>
      <c r="N21" s="78"/>
      <c r="O21" s="107">
        <f t="shared" si="19"/>
        <v>0</v>
      </c>
      <c r="P21" s="78"/>
      <c r="Q21" s="107">
        <f t="shared" si="20"/>
        <v>0</v>
      </c>
      <c r="R21" s="78"/>
      <c r="S21" s="107">
        <f t="shared" si="21"/>
        <v>0</v>
      </c>
      <c r="T21" s="78"/>
      <c r="U21" s="107">
        <f t="shared" si="22"/>
        <v>0</v>
      </c>
      <c r="V21" s="78"/>
      <c r="W21" s="107">
        <f t="shared" si="23"/>
        <v>0</v>
      </c>
      <c r="X21" s="152"/>
      <c r="Y21" s="470"/>
      <c r="Z21" s="470"/>
      <c r="AA21" s="470"/>
      <c r="AB21" s="470"/>
      <c r="AC21" s="470"/>
      <c r="AD21" s="470"/>
      <c r="AE21" s="1"/>
    </row>
    <row r="22" spans="1:31" x14ac:dyDescent="0.2">
      <c r="A22" s="2" t="s">
        <v>2</v>
      </c>
      <c r="B22" s="2">
        <f t="shared" si="9"/>
        <v>13</v>
      </c>
      <c r="C22" s="24"/>
      <c r="D22" s="24"/>
      <c r="E22" s="24"/>
      <c r="F22" s="44">
        <f t="shared" si="17"/>
        <v>0</v>
      </c>
      <c r="G22" s="58" t="str">
        <f t="shared" si="1"/>
        <v/>
      </c>
      <c r="H22" s="199"/>
      <c r="I22" s="199"/>
      <c r="J22" s="199"/>
      <c r="K22" s="44">
        <f t="shared" si="18"/>
        <v>0</v>
      </c>
      <c r="L22" s="206" t="str">
        <f t="shared" si="3"/>
        <v/>
      </c>
      <c r="M22" s="78"/>
      <c r="N22" s="78"/>
      <c r="O22" s="107">
        <f t="shared" si="19"/>
        <v>0</v>
      </c>
      <c r="P22" s="78"/>
      <c r="Q22" s="107">
        <f t="shared" si="20"/>
        <v>0</v>
      </c>
      <c r="R22" s="78"/>
      <c r="S22" s="107">
        <f t="shared" si="21"/>
        <v>0</v>
      </c>
      <c r="T22" s="78"/>
      <c r="U22" s="107">
        <f t="shared" si="22"/>
        <v>0</v>
      </c>
      <c r="V22" s="78"/>
      <c r="W22" s="107">
        <f t="shared" si="23"/>
        <v>0</v>
      </c>
      <c r="X22" s="152"/>
      <c r="Y22" s="470"/>
      <c r="Z22" s="470"/>
      <c r="AA22" s="470"/>
      <c r="AB22" s="470"/>
      <c r="AC22" s="470"/>
      <c r="AD22" s="470"/>
      <c r="AE22" s="1"/>
    </row>
    <row r="23" spans="1:31" x14ac:dyDescent="0.2">
      <c r="A23" s="2" t="s">
        <v>3</v>
      </c>
      <c r="B23" s="2">
        <f t="shared" si="9"/>
        <v>14</v>
      </c>
      <c r="C23" s="24"/>
      <c r="D23" s="24"/>
      <c r="E23" s="24"/>
      <c r="F23" s="44">
        <f t="shared" si="17"/>
        <v>0</v>
      </c>
      <c r="G23" s="58" t="str">
        <f t="shared" si="1"/>
        <v/>
      </c>
      <c r="H23" s="199"/>
      <c r="I23" s="199"/>
      <c r="J23" s="199"/>
      <c r="K23" s="44">
        <f t="shared" si="18"/>
        <v>0</v>
      </c>
      <c r="L23" s="206" t="str">
        <f t="shared" si="3"/>
        <v/>
      </c>
      <c r="M23" s="78"/>
      <c r="N23" s="78"/>
      <c r="O23" s="107">
        <f t="shared" si="19"/>
        <v>0</v>
      </c>
      <c r="P23" s="78"/>
      <c r="Q23" s="107">
        <f t="shared" si="20"/>
        <v>0</v>
      </c>
      <c r="R23" s="78"/>
      <c r="S23" s="107">
        <f t="shared" si="21"/>
        <v>0</v>
      </c>
      <c r="T23" s="78"/>
      <c r="U23" s="107">
        <f t="shared" si="22"/>
        <v>0</v>
      </c>
      <c r="V23" s="78"/>
      <c r="W23" s="107">
        <f t="shared" si="23"/>
        <v>0</v>
      </c>
      <c r="X23" s="152"/>
      <c r="Y23" s="470"/>
      <c r="Z23" s="470"/>
      <c r="AA23" s="470"/>
      <c r="AB23" s="470"/>
      <c r="AC23" s="470"/>
      <c r="AD23" s="470"/>
      <c r="AE23" s="1"/>
    </row>
    <row r="24" spans="1:31" x14ac:dyDescent="0.2">
      <c r="A24" s="2" t="s">
        <v>4</v>
      </c>
      <c r="B24" s="2">
        <f t="shared" si="9"/>
        <v>15</v>
      </c>
      <c r="C24" s="24"/>
      <c r="D24" s="24"/>
      <c r="E24" s="24"/>
      <c r="F24" s="44">
        <f t="shared" si="17"/>
        <v>0</v>
      </c>
      <c r="G24" s="58" t="str">
        <f t="shared" si="1"/>
        <v/>
      </c>
      <c r="H24" s="199"/>
      <c r="I24" s="199"/>
      <c r="J24" s="199"/>
      <c r="K24" s="44">
        <f t="shared" si="18"/>
        <v>0</v>
      </c>
      <c r="L24" s="206" t="str">
        <f t="shared" si="3"/>
        <v/>
      </c>
      <c r="M24" s="78"/>
      <c r="N24" s="78"/>
      <c r="O24" s="107">
        <f t="shared" si="19"/>
        <v>0</v>
      </c>
      <c r="P24" s="78"/>
      <c r="Q24" s="107">
        <f t="shared" si="20"/>
        <v>0</v>
      </c>
      <c r="R24" s="78"/>
      <c r="S24" s="107">
        <f t="shared" si="21"/>
        <v>0</v>
      </c>
      <c r="T24" s="78"/>
      <c r="U24" s="107">
        <f t="shared" si="22"/>
        <v>0</v>
      </c>
      <c r="V24" s="78"/>
      <c r="W24" s="107">
        <f t="shared" si="23"/>
        <v>0</v>
      </c>
      <c r="X24" s="152"/>
      <c r="Y24" s="470"/>
      <c r="Z24" s="470"/>
      <c r="AA24" s="470"/>
      <c r="AB24" s="470"/>
      <c r="AC24" s="470"/>
      <c r="AD24" s="470"/>
      <c r="AE24" s="1"/>
    </row>
    <row r="25" spans="1:31" x14ac:dyDescent="0.2">
      <c r="A25" s="44" t="s">
        <v>5</v>
      </c>
      <c r="B25" s="44">
        <f t="shared" si="9"/>
        <v>16</v>
      </c>
      <c r="C25" s="24"/>
      <c r="D25" s="24"/>
      <c r="E25" s="24"/>
      <c r="F25" s="44">
        <f t="shared" si="17"/>
        <v>0</v>
      </c>
      <c r="G25" s="58" t="str">
        <f t="shared" si="1"/>
        <v/>
      </c>
      <c r="H25" s="199"/>
      <c r="I25" s="199"/>
      <c r="J25" s="199"/>
      <c r="K25" s="44">
        <f t="shared" si="18"/>
        <v>0</v>
      </c>
      <c r="L25" s="206" t="str">
        <f t="shared" si="3"/>
        <v/>
      </c>
      <c r="M25" s="78"/>
      <c r="N25" s="78"/>
      <c r="O25" s="107">
        <f t="shared" si="19"/>
        <v>0</v>
      </c>
      <c r="P25" s="78"/>
      <c r="Q25" s="107">
        <f t="shared" si="20"/>
        <v>0</v>
      </c>
      <c r="R25" s="78"/>
      <c r="S25" s="107">
        <f t="shared" si="21"/>
        <v>0</v>
      </c>
      <c r="T25" s="78"/>
      <c r="U25" s="107">
        <f t="shared" si="22"/>
        <v>0</v>
      </c>
      <c r="V25" s="78"/>
      <c r="W25" s="107">
        <f t="shared" si="23"/>
        <v>0</v>
      </c>
      <c r="X25" s="152"/>
      <c r="Y25" s="470"/>
      <c r="Z25" s="470"/>
      <c r="AA25" s="470"/>
      <c r="AB25" s="470"/>
      <c r="AC25" s="470"/>
      <c r="AD25" s="470"/>
      <c r="AE25" s="1"/>
    </row>
    <row r="26" spans="1:31" x14ac:dyDescent="0.2">
      <c r="A26" s="466" t="s">
        <v>64</v>
      </c>
      <c r="B26" s="467"/>
      <c r="C26" s="11">
        <f>SUM(C19:C25)</f>
        <v>0</v>
      </c>
      <c r="D26" s="11">
        <f>SUM(D19:D25)+ROUNDDOWN(F26/60,0)</f>
        <v>0</v>
      </c>
      <c r="E26" s="11">
        <f>F26-60*ROUNDDOWN(F26/60,0)</f>
        <v>0</v>
      </c>
      <c r="F26" s="90">
        <f>SUM(F19:F25)</f>
        <v>0</v>
      </c>
      <c r="G26" s="34">
        <f>IF((D26*60+E26)=0,0,ROUND((C26*60)/(D26*60+E26),1))</f>
        <v>0</v>
      </c>
      <c r="H26" s="11">
        <f>SUM(H19:H25)</f>
        <v>0</v>
      </c>
      <c r="I26" s="11">
        <f>SUM(I19:I25)+ROUNDDOWN(K26/60,0)</f>
        <v>0</v>
      </c>
      <c r="J26" s="11">
        <f>K26-60*ROUNDDOWN(K26/60,0)</f>
        <v>0</v>
      </c>
      <c r="K26" s="90">
        <f>SUM(K19:K25)</f>
        <v>0</v>
      </c>
      <c r="L26" s="34">
        <f>IF((I26*60+J26)=0,0,ROUND((H26*60)/(I26*60+J26),1))</f>
        <v>0</v>
      </c>
      <c r="M26" s="18">
        <f>SUM(M19:M25)</f>
        <v>0</v>
      </c>
      <c r="N26" s="18">
        <f>IF(SUM(N19:N25)=0,0,ROUND(AVERAGE(N19:N25),0))</f>
        <v>0</v>
      </c>
      <c r="O26" s="108">
        <f>IF(O25=0,0,1)</f>
        <v>0</v>
      </c>
      <c r="P26" s="18">
        <f>IF(SUM(P19:P25)=0,0,ROUND(AVERAGE(P19:P25),0))</f>
        <v>0</v>
      </c>
      <c r="Q26" s="108">
        <f>IF(Q25=0,0,1)</f>
        <v>0</v>
      </c>
      <c r="R26" s="18">
        <f>IF(SUM(R19:R25)=0,0,ROUND(AVERAGE(R19:R25),0))</f>
        <v>0</v>
      </c>
      <c r="S26" s="108">
        <f>IF(S25=0,0,1)</f>
        <v>0</v>
      </c>
      <c r="T26" s="18">
        <f>IF(SUM(T19:T25)=0,0,ROUND(AVERAGE(T19:T25),0))</f>
        <v>0</v>
      </c>
      <c r="U26" s="108">
        <f>IF(U25=0,0,1)</f>
        <v>0</v>
      </c>
      <c r="V26" s="18">
        <f>IF(SUM(V19:V25)=0,0,ROUND(AVERAGE(V19:V25),0))</f>
        <v>0</v>
      </c>
      <c r="W26" s="108">
        <f>IF(W25=0,0,1)</f>
        <v>0</v>
      </c>
      <c r="X26" s="153"/>
      <c r="Y26" s="481"/>
      <c r="Z26" s="481"/>
      <c r="AA26" s="481"/>
      <c r="AB26" s="481"/>
      <c r="AC26" s="481"/>
      <c r="AD26" s="481"/>
      <c r="AE26" s="1"/>
    </row>
    <row r="27" spans="1:31" x14ac:dyDescent="0.2">
      <c r="A27" s="55" t="s">
        <v>98</v>
      </c>
      <c r="B27" s="55">
        <f>B25+1</f>
        <v>17</v>
      </c>
      <c r="C27" s="24"/>
      <c r="D27" s="24"/>
      <c r="E27" s="24"/>
      <c r="F27" s="44">
        <f t="shared" si="17"/>
        <v>0</v>
      </c>
      <c r="G27" s="58" t="str">
        <f t="shared" si="1"/>
        <v/>
      </c>
      <c r="H27" s="199"/>
      <c r="I27" s="199"/>
      <c r="J27" s="199"/>
      <c r="K27" s="44">
        <f>J27</f>
        <v>0</v>
      </c>
      <c r="L27" s="206" t="str">
        <f t="shared" si="3"/>
        <v/>
      </c>
      <c r="M27" s="78"/>
      <c r="N27" s="78"/>
      <c r="O27" s="107">
        <f>IF(N27="",0,1)</f>
        <v>0</v>
      </c>
      <c r="P27" s="78"/>
      <c r="Q27" s="107">
        <f>IF(P27="",0,1)</f>
        <v>0</v>
      </c>
      <c r="R27" s="78"/>
      <c r="S27" s="107">
        <f>IF(R27="",0,1)</f>
        <v>0</v>
      </c>
      <c r="T27" s="78"/>
      <c r="U27" s="107">
        <f>IF(T27="",0,1)</f>
        <v>0</v>
      </c>
      <c r="V27" s="78"/>
      <c r="W27" s="107">
        <f>IF(V27="",0,1)</f>
        <v>0</v>
      </c>
      <c r="X27" s="119"/>
      <c r="Y27" s="470"/>
      <c r="Z27" s="470"/>
      <c r="AA27" s="470"/>
      <c r="AB27" s="470"/>
      <c r="AC27" s="470"/>
      <c r="AD27" s="470"/>
      <c r="AE27" s="1"/>
    </row>
    <row r="28" spans="1:31" x14ac:dyDescent="0.2">
      <c r="A28" s="55" t="s">
        <v>101</v>
      </c>
      <c r="B28" s="55">
        <f t="shared" ref="B28:B33" si="24">B27+1</f>
        <v>18</v>
      </c>
      <c r="C28" s="24"/>
      <c r="D28" s="24"/>
      <c r="E28" s="24"/>
      <c r="F28" s="44">
        <f t="shared" si="17"/>
        <v>0</v>
      </c>
      <c r="G28" s="58" t="str">
        <f t="shared" si="1"/>
        <v/>
      </c>
      <c r="H28" s="199"/>
      <c r="I28" s="199"/>
      <c r="J28" s="199"/>
      <c r="K28" s="44">
        <f t="shared" ref="K28:K41" si="25">J28</f>
        <v>0</v>
      </c>
      <c r="L28" s="206" t="str">
        <f t="shared" si="3"/>
        <v/>
      </c>
      <c r="M28" s="78"/>
      <c r="N28" s="78"/>
      <c r="O28" s="107">
        <f t="shared" ref="O28:W33" si="26">IF(N28="",O27,O27+1)</f>
        <v>0</v>
      </c>
      <c r="P28" s="78"/>
      <c r="Q28" s="107">
        <f t="shared" si="26"/>
        <v>0</v>
      </c>
      <c r="R28" s="78"/>
      <c r="S28" s="107">
        <f t="shared" si="26"/>
        <v>0</v>
      </c>
      <c r="T28" s="78"/>
      <c r="U28" s="107">
        <f t="shared" si="26"/>
        <v>0</v>
      </c>
      <c r="V28" s="78"/>
      <c r="W28" s="107">
        <f t="shared" si="26"/>
        <v>0</v>
      </c>
      <c r="X28" s="119"/>
      <c r="Y28" s="470"/>
      <c r="Z28" s="470"/>
      <c r="AA28" s="470"/>
      <c r="AB28" s="470"/>
      <c r="AC28" s="470"/>
      <c r="AD28" s="470"/>
      <c r="AE28" s="1"/>
    </row>
    <row r="29" spans="1:31" x14ac:dyDescent="0.2">
      <c r="A29" s="55" t="s">
        <v>102</v>
      </c>
      <c r="B29" s="55">
        <f t="shared" si="24"/>
        <v>19</v>
      </c>
      <c r="C29" s="24"/>
      <c r="D29" s="24"/>
      <c r="E29" s="24"/>
      <c r="F29" s="44">
        <f t="shared" si="17"/>
        <v>0</v>
      </c>
      <c r="G29" s="58" t="str">
        <f t="shared" si="1"/>
        <v/>
      </c>
      <c r="H29" s="199"/>
      <c r="I29" s="199"/>
      <c r="J29" s="199"/>
      <c r="K29" s="44">
        <f t="shared" si="25"/>
        <v>0</v>
      </c>
      <c r="L29" s="206" t="str">
        <f t="shared" si="3"/>
        <v/>
      </c>
      <c r="M29" s="78"/>
      <c r="N29" s="78"/>
      <c r="O29" s="107">
        <f t="shared" si="26"/>
        <v>0</v>
      </c>
      <c r="P29" s="78"/>
      <c r="Q29" s="107">
        <f t="shared" si="26"/>
        <v>0</v>
      </c>
      <c r="R29" s="78"/>
      <c r="S29" s="107">
        <f t="shared" si="26"/>
        <v>0</v>
      </c>
      <c r="T29" s="78"/>
      <c r="U29" s="107">
        <f t="shared" si="26"/>
        <v>0</v>
      </c>
      <c r="V29" s="78"/>
      <c r="W29" s="107">
        <f t="shared" si="26"/>
        <v>0</v>
      </c>
      <c r="X29" s="119"/>
      <c r="Y29" s="470"/>
      <c r="Z29" s="470"/>
      <c r="AA29" s="470"/>
      <c r="AB29" s="470"/>
      <c r="AC29" s="470"/>
      <c r="AD29" s="470"/>
      <c r="AE29" s="1"/>
    </row>
    <row r="30" spans="1:31" x14ac:dyDescent="0.2">
      <c r="A30" s="55" t="s">
        <v>99</v>
      </c>
      <c r="B30" s="55">
        <f t="shared" si="24"/>
        <v>20</v>
      </c>
      <c r="C30" s="24"/>
      <c r="D30" s="24"/>
      <c r="E30" s="24"/>
      <c r="F30" s="44">
        <f t="shared" si="17"/>
        <v>0</v>
      </c>
      <c r="G30" s="58" t="str">
        <f t="shared" si="1"/>
        <v/>
      </c>
      <c r="H30" s="199"/>
      <c r="I30" s="199"/>
      <c r="J30" s="199"/>
      <c r="K30" s="44">
        <f t="shared" si="25"/>
        <v>0</v>
      </c>
      <c r="L30" s="206" t="str">
        <f t="shared" si="3"/>
        <v/>
      </c>
      <c r="M30" s="78"/>
      <c r="N30" s="78"/>
      <c r="O30" s="107">
        <f t="shared" si="26"/>
        <v>0</v>
      </c>
      <c r="P30" s="78"/>
      <c r="Q30" s="107">
        <f t="shared" si="26"/>
        <v>0</v>
      </c>
      <c r="R30" s="78"/>
      <c r="S30" s="107">
        <f t="shared" si="26"/>
        <v>0</v>
      </c>
      <c r="T30" s="78"/>
      <c r="U30" s="107">
        <f t="shared" si="26"/>
        <v>0</v>
      </c>
      <c r="V30" s="78"/>
      <c r="W30" s="107">
        <f t="shared" si="26"/>
        <v>0</v>
      </c>
      <c r="X30" s="119"/>
      <c r="Y30" s="470"/>
      <c r="Z30" s="470"/>
      <c r="AA30" s="470"/>
      <c r="AB30" s="470"/>
      <c r="AC30" s="470"/>
      <c r="AD30" s="470"/>
      <c r="AE30" s="1"/>
    </row>
    <row r="31" spans="1:31" x14ac:dyDescent="0.2">
      <c r="A31" s="55" t="s">
        <v>95</v>
      </c>
      <c r="B31" s="55">
        <f t="shared" si="24"/>
        <v>21</v>
      </c>
      <c r="C31" s="24"/>
      <c r="D31" s="24"/>
      <c r="E31" s="24"/>
      <c r="F31" s="44">
        <f t="shared" si="17"/>
        <v>0</v>
      </c>
      <c r="G31" s="58" t="str">
        <f t="shared" si="1"/>
        <v/>
      </c>
      <c r="H31" s="199"/>
      <c r="I31" s="199"/>
      <c r="J31" s="199"/>
      <c r="K31" s="44">
        <f t="shared" si="25"/>
        <v>0</v>
      </c>
      <c r="L31" s="206" t="str">
        <f t="shared" si="3"/>
        <v/>
      </c>
      <c r="M31" s="78"/>
      <c r="N31" s="78"/>
      <c r="O31" s="107">
        <f t="shared" si="26"/>
        <v>0</v>
      </c>
      <c r="P31" s="78"/>
      <c r="Q31" s="107">
        <f t="shared" si="26"/>
        <v>0</v>
      </c>
      <c r="R31" s="78"/>
      <c r="S31" s="107">
        <f t="shared" si="26"/>
        <v>0</v>
      </c>
      <c r="T31" s="78"/>
      <c r="U31" s="107">
        <f t="shared" si="26"/>
        <v>0</v>
      </c>
      <c r="V31" s="78"/>
      <c r="W31" s="107">
        <f t="shared" si="26"/>
        <v>0</v>
      </c>
      <c r="X31" s="119"/>
      <c r="Y31" s="470"/>
      <c r="Z31" s="470"/>
      <c r="AA31" s="470"/>
      <c r="AB31" s="470"/>
      <c r="AC31" s="470"/>
      <c r="AD31" s="470"/>
      <c r="AE31" s="1"/>
    </row>
    <row r="32" spans="1:31" x14ac:dyDescent="0.2">
      <c r="A32" s="55" t="s">
        <v>96</v>
      </c>
      <c r="B32" s="55">
        <f t="shared" si="24"/>
        <v>22</v>
      </c>
      <c r="C32" s="24"/>
      <c r="D32" s="24"/>
      <c r="E32" s="24"/>
      <c r="F32" s="44">
        <f t="shared" si="17"/>
        <v>0</v>
      </c>
      <c r="G32" s="58" t="str">
        <f t="shared" si="1"/>
        <v/>
      </c>
      <c r="H32" s="199"/>
      <c r="I32" s="199"/>
      <c r="J32" s="199"/>
      <c r="K32" s="44">
        <f t="shared" si="25"/>
        <v>0</v>
      </c>
      <c r="L32" s="206" t="str">
        <f t="shared" si="3"/>
        <v/>
      </c>
      <c r="M32" s="78"/>
      <c r="N32" s="78"/>
      <c r="O32" s="107">
        <f t="shared" si="26"/>
        <v>0</v>
      </c>
      <c r="P32" s="78"/>
      <c r="Q32" s="107">
        <f t="shared" si="26"/>
        <v>0</v>
      </c>
      <c r="R32" s="78"/>
      <c r="S32" s="107">
        <f t="shared" si="26"/>
        <v>0</v>
      </c>
      <c r="T32" s="78"/>
      <c r="U32" s="107">
        <f t="shared" si="26"/>
        <v>0</v>
      </c>
      <c r="V32" s="78"/>
      <c r="W32" s="107">
        <f t="shared" si="26"/>
        <v>0</v>
      </c>
      <c r="X32" s="119"/>
      <c r="Y32" s="470"/>
      <c r="Z32" s="470"/>
      <c r="AA32" s="470"/>
      <c r="AB32" s="470"/>
      <c r="AC32" s="470"/>
      <c r="AD32" s="470"/>
      <c r="AE32" s="1"/>
    </row>
    <row r="33" spans="1:32" x14ac:dyDescent="0.2">
      <c r="A33" s="81" t="s">
        <v>97</v>
      </c>
      <c r="B33" s="81">
        <f t="shared" si="24"/>
        <v>23</v>
      </c>
      <c r="C33" s="24"/>
      <c r="D33" s="24"/>
      <c r="E33" s="24"/>
      <c r="F33" s="44">
        <f t="shared" si="17"/>
        <v>0</v>
      </c>
      <c r="G33" s="58" t="str">
        <f t="shared" si="1"/>
        <v/>
      </c>
      <c r="H33" s="199"/>
      <c r="I33" s="199"/>
      <c r="J33" s="199"/>
      <c r="K33" s="44">
        <f t="shared" si="25"/>
        <v>0</v>
      </c>
      <c r="L33" s="206" t="str">
        <f t="shared" si="3"/>
        <v/>
      </c>
      <c r="M33" s="78"/>
      <c r="N33" s="78"/>
      <c r="O33" s="107">
        <f t="shared" si="26"/>
        <v>0</v>
      </c>
      <c r="P33" s="78"/>
      <c r="Q33" s="107">
        <f t="shared" si="26"/>
        <v>0</v>
      </c>
      <c r="R33" s="78"/>
      <c r="S33" s="107">
        <f t="shared" si="26"/>
        <v>0</v>
      </c>
      <c r="T33" s="78"/>
      <c r="U33" s="107">
        <f t="shared" si="26"/>
        <v>0</v>
      </c>
      <c r="V33" s="78"/>
      <c r="W33" s="107">
        <f t="shared" si="26"/>
        <v>0</v>
      </c>
      <c r="X33" s="119"/>
      <c r="Y33" s="470"/>
      <c r="Z33" s="470"/>
      <c r="AA33" s="470"/>
      <c r="AB33" s="470"/>
      <c r="AC33" s="470"/>
      <c r="AD33" s="470"/>
      <c r="AE33" s="1"/>
    </row>
    <row r="34" spans="1:32" x14ac:dyDescent="0.2">
      <c r="A34" s="397" t="s">
        <v>65</v>
      </c>
      <c r="B34" s="398"/>
      <c r="C34" s="11">
        <f>SUM(C27:C33)</f>
        <v>0</v>
      </c>
      <c r="D34" s="11">
        <f>SUM(D27:D33)+ROUNDDOWN(F34/60,0)</f>
        <v>0</v>
      </c>
      <c r="E34" s="11">
        <f>F34-60*ROUNDDOWN(F34/60,0)</f>
        <v>0</v>
      </c>
      <c r="F34" s="90">
        <f>SUM(F27:F33)</f>
        <v>0</v>
      </c>
      <c r="G34" s="34">
        <f>IF((D34*60+E34)=0,0,ROUND((C34*60)/(D34*60+E34),1))</f>
        <v>0</v>
      </c>
      <c r="H34" s="11">
        <f>SUM(H27:H33)</f>
        <v>0</v>
      </c>
      <c r="I34" s="11">
        <f>SUM(I27:I33)+ROUNDDOWN(K34/60,0)</f>
        <v>0</v>
      </c>
      <c r="J34" s="11">
        <f>K34-60*ROUNDDOWN(K34/60,0)</f>
        <v>0</v>
      </c>
      <c r="K34" s="90">
        <f>SUM(K27:K33)</f>
        <v>0</v>
      </c>
      <c r="L34" s="34">
        <f>IF((I34*60+J34)=0,0,ROUND((H34*60)/(I34*60+J34),1))</f>
        <v>0</v>
      </c>
      <c r="M34" s="18">
        <f>SUM(M27:M33)</f>
        <v>0</v>
      </c>
      <c r="N34" s="18">
        <f>IF(SUM(N27:N33)=0,0,ROUND(AVERAGE(N27:N33),0))</f>
        <v>0</v>
      </c>
      <c r="O34" s="108">
        <f>IF(O33=0,0,1)</f>
        <v>0</v>
      </c>
      <c r="P34" s="18">
        <f>IF(SUM(P27:P33)=0,0,ROUND(AVERAGE(P27:P33),0))</f>
        <v>0</v>
      </c>
      <c r="Q34" s="108">
        <f>IF(Q33=0,0,1)</f>
        <v>0</v>
      </c>
      <c r="R34" s="18">
        <f>IF(SUM(R27:R33)=0,0,ROUND(AVERAGE(R27:R33),0))</f>
        <v>0</v>
      </c>
      <c r="S34" s="108">
        <f>IF(S33=0,0,1)</f>
        <v>0</v>
      </c>
      <c r="T34" s="18">
        <f>IF(SUM(T27:T33)=0,0,ROUND(AVERAGE(T27:T33),0))</f>
        <v>0</v>
      </c>
      <c r="U34" s="108">
        <f>IF(U33=0,0,1)</f>
        <v>0</v>
      </c>
      <c r="V34" s="18">
        <f>IF(SUM(V27:V33)=0,0,ROUND(AVERAGE(V27:V33),0))</f>
        <v>0</v>
      </c>
      <c r="W34" s="108">
        <f>IF(W32=0,0,1)</f>
        <v>0</v>
      </c>
      <c r="X34" s="153"/>
      <c r="Y34" s="481"/>
      <c r="Z34" s="481"/>
      <c r="AA34" s="481"/>
      <c r="AB34" s="481"/>
      <c r="AC34" s="481"/>
      <c r="AD34" s="481"/>
      <c r="AE34" s="1"/>
    </row>
    <row r="35" spans="1:32" x14ac:dyDescent="0.2">
      <c r="A35" s="55" t="s">
        <v>98</v>
      </c>
      <c r="B35" s="54">
        <f>B33+1</f>
        <v>24</v>
      </c>
      <c r="C35" s="24"/>
      <c r="D35" s="24"/>
      <c r="E35" s="24"/>
      <c r="F35" s="44">
        <f t="shared" si="17"/>
        <v>0</v>
      </c>
      <c r="G35" s="58" t="str">
        <f t="shared" si="1"/>
        <v/>
      </c>
      <c r="H35" s="199"/>
      <c r="I35" s="199"/>
      <c r="J35" s="199"/>
      <c r="K35" s="44">
        <f t="shared" si="25"/>
        <v>0</v>
      </c>
      <c r="L35" s="206" t="str">
        <f t="shared" si="3"/>
        <v/>
      </c>
      <c r="M35" s="78"/>
      <c r="N35" s="78"/>
      <c r="O35" s="107">
        <f>IF(N35="",0,1)</f>
        <v>0</v>
      </c>
      <c r="P35" s="78"/>
      <c r="Q35" s="107">
        <f>IF(P35="",0,1)</f>
        <v>0</v>
      </c>
      <c r="R35" s="78"/>
      <c r="S35" s="107">
        <f>IF(R35="",0,1)</f>
        <v>0</v>
      </c>
      <c r="T35" s="78"/>
      <c r="U35" s="107">
        <f>IF(T35="",0,1)</f>
        <v>0</v>
      </c>
      <c r="V35" s="78"/>
      <c r="W35" s="107">
        <f>IF(V35="",0,1)</f>
        <v>0</v>
      </c>
      <c r="X35" s="154"/>
      <c r="Y35" s="495" t="s">
        <v>279</v>
      </c>
      <c r="Z35" s="495"/>
      <c r="AA35" s="495"/>
      <c r="AB35" s="495"/>
      <c r="AC35" s="495"/>
      <c r="AD35" s="495"/>
      <c r="AE35" s="1"/>
    </row>
    <row r="36" spans="1:32" x14ac:dyDescent="0.2">
      <c r="A36" s="55" t="s">
        <v>101</v>
      </c>
      <c r="B36" s="54">
        <f>B35+1</f>
        <v>25</v>
      </c>
      <c r="C36" s="24"/>
      <c r="D36" s="24"/>
      <c r="E36" s="24"/>
      <c r="F36" s="44">
        <f t="shared" si="17"/>
        <v>0</v>
      </c>
      <c r="G36" s="58" t="str">
        <f t="shared" si="1"/>
        <v/>
      </c>
      <c r="H36" s="199"/>
      <c r="I36" s="199"/>
      <c r="J36" s="199"/>
      <c r="K36" s="44">
        <f t="shared" si="25"/>
        <v>0</v>
      </c>
      <c r="L36" s="206" t="str">
        <f t="shared" si="3"/>
        <v/>
      </c>
      <c r="M36" s="78"/>
      <c r="N36" s="78"/>
      <c r="O36" s="107">
        <f>IF(N36="",O35,O35+1)</f>
        <v>0</v>
      </c>
      <c r="P36" s="78"/>
      <c r="Q36" s="107">
        <f>IF(P36="",Q35,Q35+1)</f>
        <v>0</v>
      </c>
      <c r="R36" s="78"/>
      <c r="S36" s="107">
        <f>IF(R36="",S35,S35+1)</f>
        <v>0</v>
      </c>
      <c r="T36" s="78"/>
      <c r="U36" s="107">
        <f>IF(T36="",U35,U35+1)</f>
        <v>0</v>
      </c>
      <c r="V36" s="78"/>
      <c r="W36" s="107">
        <f>IF(V36="",W35,W35+1)</f>
        <v>0</v>
      </c>
      <c r="X36" s="154"/>
      <c r="Y36" s="482"/>
      <c r="Z36" s="482"/>
      <c r="AA36" s="482"/>
      <c r="AB36" s="482"/>
      <c r="AC36" s="482"/>
      <c r="AD36" s="482"/>
      <c r="AE36" s="1"/>
    </row>
    <row r="37" spans="1:32" x14ac:dyDescent="0.2">
      <c r="A37" s="55" t="s">
        <v>102</v>
      </c>
      <c r="B37" s="54">
        <f t="shared" ref="B37:B41" si="27">B36+1</f>
        <v>26</v>
      </c>
      <c r="C37" s="24"/>
      <c r="D37" s="24"/>
      <c r="E37" s="24"/>
      <c r="F37" s="44">
        <f t="shared" si="17"/>
        <v>0</v>
      </c>
      <c r="G37" s="58" t="str">
        <f t="shared" si="1"/>
        <v/>
      </c>
      <c r="H37" s="199"/>
      <c r="I37" s="199"/>
      <c r="J37" s="199"/>
      <c r="K37" s="44">
        <f t="shared" si="25"/>
        <v>0</v>
      </c>
      <c r="L37" s="206" t="str">
        <f t="shared" si="3"/>
        <v/>
      </c>
      <c r="M37" s="78"/>
      <c r="N37" s="78"/>
      <c r="O37" s="107">
        <f>IF(N37="",O36,O36+1)</f>
        <v>0</v>
      </c>
      <c r="P37" s="78"/>
      <c r="Q37" s="107">
        <f>IF(P37="",Q36,Q36+1)</f>
        <v>0</v>
      </c>
      <c r="R37" s="78"/>
      <c r="S37" s="107">
        <f>IF(R37="",S36,S36+1)</f>
        <v>0</v>
      </c>
      <c r="T37" s="78"/>
      <c r="U37" s="107">
        <f>IF(T37="",U36,U36+1)</f>
        <v>0</v>
      </c>
      <c r="V37" s="78"/>
      <c r="W37" s="107">
        <f>IF(V37="",W36,W36+1)</f>
        <v>0</v>
      </c>
      <c r="X37" s="154"/>
      <c r="Y37" s="482"/>
      <c r="Z37" s="482"/>
      <c r="AA37" s="482"/>
      <c r="AB37" s="482"/>
      <c r="AC37" s="482"/>
      <c r="AD37" s="482"/>
      <c r="AE37" s="1"/>
    </row>
    <row r="38" spans="1:32" x14ac:dyDescent="0.2">
      <c r="A38" s="55" t="s">
        <v>99</v>
      </c>
      <c r="B38" s="54">
        <f t="shared" si="27"/>
        <v>27</v>
      </c>
      <c r="C38" s="24"/>
      <c r="D38" s="24"/>
      <c r="E38" s="24"/>
      <c r="F38" s="44">
        <f t="shared" si="17"/>
        <v>0</v>
      </c>
      <c r="G38" s="58" t="str">
        <f t="shared" si="1"/>
        <v/>
      </c>
      <c r="H38" s="199"/>
      <c r="I38" s="199"/>
      <c r="J38" s="199"/>
      <c r="K38" s="44">
        <f t="shared" si="25"/>
        <v>0</v>
      </c>
      <c r="L38" s="206" t="str">
        <f t="shared" si="3"/>
        <v/>
      </c>
      <c r="M38" s="78"/>
      <c r="N38" s="78"/>
      <c r="O38" s="107">
        <f t="shared" ref="O38:O41" si="28">IF(N38="",O37,O37+1)</f>
        <v>0</v>
      </c>
      <c r="P38" s="78"/>
      <c r="Q38" s="107">
        <f t="shared" ref="Q38:Q41" si="29">IF(P38="",Q37,Q37+1)</f>
        <v>0</v>
      </c>
      <c r="R38" s="78"/>
      <c r="S38" s="107">
        <f t="shared" ref="S38:S41" si="30">IF(R38="",S37,S37+1)</f>
        <v>0</v>
      </c>
      <c r="T38" s="78"/>
      <c r="U38" s="107">
        <f t="shared" ref="U38:U41" si="31">IF(T38="",U37,U37+1)</f>
        <v>0</v>
      </c>
      <c r="V38" s="78"/>
      <c r="W38" s="107">
        <f t="shared" ref="W38:W41" si="32">IF(V38="",W37,W37+1)</f>
        <v>0</v>
      </c>
      <c r="X38" s="154"/>
      <c r="Y38" s="482"/>
      <c r="Z38" s="482"/>
      <c r="AA38" s="482"/>
      <c r="AB38" s="482"/>
      <c r="AC38" s="482"/>
      <c r="AD38" s="482"/>
      <c r="AE38" s="1"/>
    </row>
    <row r="39" spans="1:32" x14ac:dyDescent="0.2">
      <c r="A39" s="55" t="s">
        <v>95</v>
      </c>
      <c r="B39" s="54">
        <f t="shared" si="27"/>
        <v>28</v>
      </c>
      <c r="C39" s="24"/>
      <c r="D39" s="24"/>
      <c r="E39" s="24"/>
      <c r="F39" s="44">
        <f t="shared" si="17"/>
        <v>0</v>
      </c>
      <c r="G39" s="58" t="str">
        <f t="shared" si="1"/>
        <v/>
      </c>
      <c r="H39" s="199"/>
      <c r="I39" s="199"/>
      <c r="J39" s="199"/>
      <c r="K39" s="44">
        <f t="shared" si="25"/>
        <v>0</v>
      </c>
      <c r="L39" s="206" t="str">
        <f t="shared" si="3"/>
        <v/>
      </c>
      <c r="M39" s="78"/>
      <c r="N39" s="78"/>
      <c r="O39" s="107">
        <f t="shared" si="28"/>
        <v>0</v>
      </c>
      <c r="P39" s="78"/>
      <c r="Q39" s="107">
        <f t="shared" si="29"/>
        <v>0</v>
      </c>
      <c r="R39" s="78"/>
      <c r="S39" s="107">
        <f t="shared" si="30"/>
        <v>0</v>
      </c>
      <c r="T39" s="78"/>
      <c r="U39" s="107">
        <f t="shared" si="31"/>
        <v>0</v>
      </c>
      <c r="V39" s="78"/>
      <c r="W39" s="107">
        <f t="shared" si="32"/>
        <v>0</v>
      </c>
      <c r="X39" s="154"/>
      <c r="Y39" s="482"/>
      <c r="Z39" s="482"/>
      <c r="AA39" s="482"/>
      <c r="AB39" s="482"/>
      <c r="AC39" s="482"/>
      <c r="AD39" s="482"/>
      <c r="AE39" s="1"/>
    </row>
    <row r="40" spans="1:32" x14ac:dyDescent="0.2">
      <c r="A40" s="55" t="s">
        <v>96</v>
      </c>
      <c r="B40" s="54">
        <f t="shared" si="27"/>
        <v>29</v>
      </c>
      <c r="C40" s="275"/>
      <c r="D40" s="275"/>
      <c r="E40" s="275"/>
      <c r="F40" s="44">
        <f t="shared" si="17"/>
        <v>0</v>
      </c>
      <c r="G40" s="58" t="str">
        <f t="shared" si="1"/>
        <v/>
      </c>
      <c r="H40" s="276"/>
      <c r="I40" s="276"/>
      <c r="J40" s="276"/>
      <c r="K40" s="44">
        <f t="shared" si="25"/>
        <v>0</v>
      </c>
      <c r="L40" s="283"/>
      <c r="M40" s="277"/>
      <c r="N40" s="277"/>
      <c r="O40" s="107">
        <f t="shared" si="28"/>
        <v>0</v>
      </c>
      <c r="P40" s="277"/>
      <c r="Q40" s="107">
        <f t="shared" si="29"/>
        <v>0</v>
      </c>
      <c r="R40" s="277"/>
      <c r="S40" s="107">
        <f t="shared" si="30"/>
        <v>0</v>
      </c>
      <c r="T40" s="277"/>
      <c r="U40" s="107">
        <f t="shared" si="31"/>
        <v>0</v>
      </c>
      <c r="V40" s="277"/>
      <c r="W40" s="107">
        <f t="shared" si="32"/>
        <v>0</v>
      </c>
      <c r="X40" s="241"/>
      <c r="Y40" s="482"/>
      <c r="Z40" s="482"/>
      <c r="AA40" s="482"/>
      <c r="AB40" s="482"/>
      <c r="AC40" s="482"/>
      <c r="AD40" s="482"/>
      <c r="AE40" s="1"/>
    </row>
    <row r="41" spans="1:32" x14ac:dyDescent="0.2">
      <c r="A41" s="81" t="s">
        <v>97</v>
      </c>
      <c r="B41" s="82">
        <f t="shared" si="27"/>
        <v>30</v>
      </c>
      <c r="C41" s="24"/>
      <c r="D41" s="24"/>
      <c r="E41" s="24"/>
      <c r="F41" s="44">
        <f t="shared" si="17"/>
        <v>0</v>
      </c>
      <c r="G41" s="58" t="str">
        <f t="shared" si="1"/>
        <v/>
      </c>
      <c r="H41" s="199"/>
      <c r="I41" s="199"/>
      <c r="J41" s="199"/>
      <c r="K41" s="44">
        <f t="shared" si="25"/>
        <v>0</v>
      </c>
      <c r="L41" s="206" t="str">
        <f t="shared" si="3"/>
        <v/>
      </c>
      <c r="M41" s="78"/>
      <c r="N41" s="78"/>
      <c r="O41" s="107">
        <f t="shared" si="28"/>
        <v>0</v>
      </c>
      <c r="P41" s="78"/>
      <c r="Q41" s="107">
        <f t="shared" si="29"/>
        <v>0</v>
      </c>
      <c r="R41" s="78"/>
      <c r="S41" s="107">
        <f t="shared" si="30"/>
        <v>0</v>
      </c>
      <c r="T41" s="78"/>
      <c r="U41" s="107">
        <f t="shared" si="31"/>
        <v>0</v>
      </c>
      <c r="V41" s="78"/>
      <c r="W41" s="107">
        <f t="shared" si="32"/>
        <v>0</v>
      </c>
      <c r="X41" s="154"/>
      <c r="Y41" s="482"/>
      <c r="Z41" s="482"/>
      <c r="AA41" s="482"/>
      <c r="AB41" s="482"/>
      <c r="AC41" s="482"/>
      <c r="AD41" s="482"/>
      <c r="AE41" s="1"/>
    </row>
    <row r="42" spans="1:32" x14ac:dyDescent="0.2">
      <c r="A42" s="397" t="s">
        <v>184</v>
      </c>
      <c r="B42" s="398"/>
      <c r="C42" s="11">
        <f>SUM(C35:C41)</f>
        <v>0</v>
      </c>
      <c r="D42" s="11">
        <f>SUM(D35:D41)+ROUNDDOWN(F42/60,0)</f>
        <v>0</v>
      </c>
      <c r="E42" s="11">
        <f>F42-60*ROUNDDOWN(F42/60,0)</f>
        <v>0</v>
      </c>
      <c r="F42" s="90">
        <f>SUM(F35:F41)</f>
        <v>0</v>
      </c>
      <c r="G42" s="34">
        <f>IF((D42*60+E42)=0,0,ROUND((C42*60)/(D42*60+E42),1))</f>
        <v>0</v>
      </c>
      <c r="H42" s="11">
        <f>SUM(H35:H41)</f>
        <v>0</v>
      </c>
      <c r="I42" s="11">
        <f>SUM(I35:I41)+ROUNDDOWN(K42/60,0)</f>
        <v>0</v>
      </c>
      <c r="J42" s="11">
        <f>K42-60*ROUNDDOWN(K42/60,0)</f>
        <v>0</v>
      </c>
      <c r="K42" s="90">
        <f>SUM(K35:K41)</f>
        <v>0</v>
      </c>
      <c r="L42" s="34">
        <f>IF((I42*60+J42)=0,0,ROUND((H42*60)/(I42*60+J42),1))</f>
        <v>0</v>
      </c>
      <c r="M42" s="18">
        <f>SUM(M35:M41)</f>
        <v>0</v>
      </c>
      <c r="N42" s="18">
        <f>IF(SUM(N35:N41)=0,0,ROUND(AVERAGE(N35:N41),0))</f>
        <v>0</v>
      </c>
      <c r="O42" s="108">
        <f>IF(O41=0,0,1)</f>
        <v>0</v>
      </c>
      <c r="P42" s="18">
        <f>IF(SUM(P35:P41)=0,0,ROUND(AVERAGE(P35:P41),0))</f>
        <v>0</v>
      </c>
      <c r="Q42" s="108">
        <f>IF(Q41=0,0,1)</f>
        <v>0</v>
      </c>
      <c r="R42" s="18">
        <f>IF(SUM(R35:R41)=0,0,ROUND(AVERAGE(R35:R41),0))</f>
        <v>0</v>
      </c>
      <c r="S42" s="108">
        <f>IF(S41=0,0,1)</f>
        <v>0</v>
      </c>
      <c r="T42" s="18">
        <f>IF(SUM(T35:T41)=0,0,ROUND(AVERAGE(T35:T41),0))</f>
        <v>0</v>
      </c>
      <c r="U42" s="108">
        <f>IF(U41=0,0,1)</f>
        <v>0</v>
      </c>
      <c r="V42" s="18">
        <f>IF(SUM(V35:V41)=0,0,ROUND(AVERAGE(V35:V41),0))</f>
        <v>0</v>
      </c>
      <c r="W42" s="108">
        <f>IF(W41=0,0,1)</f>
        <v>0</v>
      </c>
      <c r="X42" s="153"/>
      <c r="Y42" s="481"/>
      <c r="Z42" s="481"/>
      <c r="AA42" s="481"/>
      <c r="AB42" s="481"/>
      <c r="AC42" s="481"/>
      <c r="AD42" s="481"/>
      <c r="AE42" s="1"/>
    </row>
    <row r="43" spans="1:32" x14ac:dyDescent="0.2">
      <c r="A43" s="394" t="s">
        <v>30</v>
      </c>
      <c r="B43" s="395"/>
      <c r="C43" s="12">
        <f>C9+C18+C26+C34+C42</f>
        <v>0</v>
      </c>
      <c r="D43" s="12">
        <f>D9+D18+D26+D34+D42+ROUNDDOWN(F43/60,0)</f>
        <v>0</v>
      </c>
      <c r="E43" s="9">
        <f>F43-60*ROUNDDOWN(F43/60,0)</f>
        <v>0</v>
      </c>
      <c r="F43" s="92">
        <f>E9+E18+E26+E34+E42</f>
        <v>0</v>
      </c>
      <c r="G43" s="38">
        <f>IF((D43*60+E43)=0,0,ROUND((C43*60)/(D43*60+E43),1))</f>
        <v>0</v>
      </c>
      <c r="H43" s="12">
        <f>H9+H18+H26+H34+H42</f>
        <v>0</v>
      </c>
      <c r="I43" s="12">
        <f>I9+I18+I26+I34+I42+ROUNDDOWN(K43/60,0)</f>
        <v>0</v>
      </c>
      <c r="J43" s="9">
        <f>K43-60*ROUNDDOWN(K43/60,0)</f>
        <v>0</v>
      </c>
      <c r="K43" s="92">
        <f>J9+J18+J26+J34+J42</f>
        <v>0</v>
      </c>
      <c r="L43" s="38">
        <f>IF((I43*60+J43)=0,0,ROUND((H43*60)/(I43*60+J43),1))</f>
        <v>0</v>
      </c>
      <c r="M43" s="19">
        <f>M9+M18+M26+M34+M42</f>
        <v>0</v>
      </c>
      <c r="N43" s="19" t="str">
        <f>IF(N44=0,"",(N9+N18+N26+N34+N42)/N44)</f>
        <v/>
      </c>
      <c r="O43" s="242"/>
      <c r="P43" s="28" t="str">
        <f>IF(P44=0,"",(P9+P18+P26+P34+P42)/P44)</f>
        <v/>
      </c>
      <c r="Q43" s="242"/>
      <c r="R43" s="28" t="str">
        <f>IF(R44=0,"",(R9+R18+R26+R34+R42)/R44)</f>
        <v/>
      </c>
      <c r="S43" s="242"/>
      <c r="T43" s="19" t="str">
        <f>IF(T44=0,"",(T9+T18+T26+T34+T42)/T44)</f>
        <v/>
      </c>
      <c r="U43" s="242"/>
      <c r="V43" s="19" t="str">
        <f>IF(V44=0,"",(V9+V18+V26+V34+V42)/V44)</f>
        <v/>
      </c>
      <c r="W43" s="242"/>
      <c r="X43" s="136"/>
      <c r="Y43" s="1"/>
      <c r="Z43" s="120" t="s">
        <v>41</v>
      </c>
      <c r="AA43" s="120" t="s">
        <v>109</v>
      </c>
      <c r="AB43" s="121" t="s">
        <v>110</v>
      </c>
      <c r="AC43" s="121" t="s">
        <v>22</v>
      </c>
      <c r="AD43" s="29" t="s">
        <v>25</v>
      </c>
      <c r="AE43" s="1"/>
    </row>
    <row r="44" spans="1:32" ht="15" customHeight="1" x14ac:dyDescent="0.2">
      <c r="A44" s="396"/>
      <c r="B44" s="396"/>
      <c r="C44" s="2" t="s">
        <v>0</v>
      </c>
      <c r="D44" s="2" t="s">
        <v>14</v>
      </c>
      <c r="E44" s="2" t="s">
        <v>15</v>
      </c>
      <c r="F44" s="44"/>
      <c r="G44" s="2" t="s">
        <v>12</v>
      </c>
      <c r="H44" s="206" t="s">
        <v>0</v>
      </c>
      <c r="I44" s="206" t="s">
        <v>14</v>
      </c>
      <c r="J44" s="206" t="s">
        <v>15</v>
      </c>
      <c r="K44" s="2"/>
      <c r="L44" s="206" t="s">
        <v>12</v>
      </c>
      <c r="M44" s="22" t="s">
        <v>16</v>
      </c>
      <c r="N44" s="103">
        <f>O9+O18+O26+O34+O42</f>
        <v>0</v>
      </c>
      <c r="O44" s="104"/>
      <c r="P44" s="103">
        <f>Q9+Q18+Q26+Q34+Q42</f>
        <v>0</v>
      </c>
      <c r="Q44" s="104"/>
      <c r="R44" s="103">
        <f>S9+S18+S26+S34+S42</f>
        <v>0</v>
      </c>
      <c r="S44" s="104"/>
      <c r="T44" s="103">
        <f>U9+U18+U26+U34+U42</f>
        <v>0</v>
      </c>
      <c r="U44" s="104"/>
      <c r="V44" s="103">
        <f>W9+W18+W26+W34+W42</f>
        <v>0</v>
      </c>
      <c r="W44" s="106"/>
      <c r="X44" s="136"/>
      <c r="Y44" s="110" t="s">
        <v>136</v>
      </c>
      <c r="Z44" s="109">
        <f>$C$43+Mars!AA45</f>
        <v>0</v>
      </c>
      <c r="AA44" s="110">
        <f>$D$43+Mars!AB45+ROUNDDOWN(AE44/60,0)</f>
        <v>0</v>
      </c>
      <c r="AB44" s="110">
        <f>AE44-60*ROUNDDOWN(AE44/60,0)</f>
        <v>0</v>
      </c>
      <c r="AC44" s="110">
        <f>IF((AA44*60+AB44)=0,0,ROUND((Z44*60)/(AA44*60+AB44),1))</f>
        <v>0</v>
      </c>
      <c r="AD44" s="109">
        <f>$M$43+Mars!AE45</f>
        <v>0</v>
      </c>
      <c r="AE44" s="135">
        <f>$E$43+Mars!AC45</f>
        <v>0</v>
      </c>
    </row>
    <row r="45" spans="1:32" ht="14.25" customHeight="1" x14ac:dyDescent="0.2">
      <c r="A45" s="443" t="s">
        <v>255</v>
      </c>
      <c r="B45" s="443"/>
      <c r="C45" s="31">
        <f>'Décembre 22'!$C$45</f>
        <v>0</v>
      </c>
      <c r="D45" s="30">
        <f>'Décembre 22'!$D$45</f>
        <v>0</v>
      </c>
      <c r="E45" s="30">
        <f>'Décembre 22'!$E$45</f>
        <v>0</v>
      </c>
      <c r="F45" s="243"/>
      <c r="G45" s="32">
        <f>IF((D45*60+E45)=0,0,ROUND((C45*60)/(D45*60+E45),1))</f>
        <v>0</v>
      </c>
      <c r="H45" s="209">
        <f>Mars!H46</f>
        <v>0</v>
      </c>
      <c r="I45" s="206">
        <f>Mars!I46</f>
        <v>0</v>
      </c>
      <c r="J45" s="206">
        <f>Mars!J46</f>
        <v>0</v>
      </c>
      <c r="K45" s="61"/>
      <c r="L45" s="207">
        <f>IF((I45*60+J45)=0,0,ROUND((H45*60)/(I45*60+J45),1))</f>
        <v>0</v>
      </c>
      <c r="M45" s="35">
        <f>'Décembre 22'!$M$45</f>
        <v>0</v>
      </c>
      <c r="N45" s="103"/>
      <c r="O45" s="104"/>
      <c r="P45" s="103"/>
      <c r="Q45" s="104"/>
      <c r="R45" s="103"/>
      <c r="S45" s="104"/>
      <c r="T45" s="103"/>
      <c r="U45" s="104"/>
      <c r="V45" s="103"/>
      <c r="W45" s="106"/>
      <c r="X45" s="130"/>
      <c r="Y45" s="141" t="s">
        <v>256</v>
      </c>
      <c r="Z45" s="143">
        <f>$C$43+Mars!AA46</f>
        <v>0</v>
      </c>
      <c r="AA45" s="141">
        <f>$D$43+Mars!AB46+ROUNDDOWN(AE45/60,0)</f>
        <v>0</v>
      </c>
      <c r="AB45" s="141">
        <f>AE45-60*ROUNDDOWN(AE45/60,0)</f>
        <v>0</v>
      </c>
      <c r="AC45" s="141">
        <f>IF((AA45*60+AB45)=0,0,ROUND((Z45*60)/(AA45*60+AB45),1))</f>
        <v>0</v>
      </c>
      <c r="AD45" s="143">
        <f>$M$43+Mars!AE46</f>
        <v>0</v>
      </c>
      <c r="AE45" s="146">
        <f>$E$43+Mars!AC46</f>
        <v>0</v>
      </c>
    </row>
    <row r="46" spans="1:32" ht="14.25" customHeight="1" x14ac:dyDescent="0.2">
      <c r="A46" s="471" t="s">
        <v>24</v>
      </c>
      <c r="B46" s="471"/>
      <c r="C46" s="31">
        <f>Janvier!C49</f>
        <v>0</v>
      </c>
      <c r="D46" s="31">
        <f>Janvier!D49</f>
        <v>0</v>
      </c>
      <c r="E46" s="31">
        <f>Janvier!E49</f>
        <v>0</v>
      </c>
      <c r="F46" s="81"/>
      <c r="G46" s="30">
        <f>IF((D46*60+E46)=0,0,ROUND((C46*60)/(D46*60+E46),1))</f>
        <v>0</v>
      </c>
      <c r="H46" s="209">
        <f>Mars!H47</f>
        <v>0</v>
      </c>
      <c r="I46" s="206">
        <f>Mars!I47</f>
        <v>0</v>
      </c>
      <c r="J46" s="206">
        <f>Mars!J47</f>
        <v>0</v>
      </c>
      <c r="K46" s="55"/>
      <c r="L46" s="207">
        <f>IF((I46*60+J46)=0,0,ROUND((H46*60)/(I46*60+J46),1))</f>
        <v>0</v>
      </c>
      <c r="M46" s="33">
        <f>Janvier!M49</f>
        <v>0</v>
      </c>
      <c r="X46" s="39"/>
      <c r="Y46" s="39"/>
      <c r="Z46" s="41"/>
      <c r="AA46" s="41"/>
      <c r="AB46" s="41"/>
      <c r="AC46" s="41"/>
      <c r="AD46" s="13"/>
    </row>
    <row r="47" spans="1:32" ht="14.25" customHeight="1" x14ac:dyDescent="0.2">
      <c r="A47" s="471" t="s">
        <v>26</v>
      </c>
      <c r="B47" s="483"/>
      <c r="C47" s="31">
        <f>Février!C44</f>
        <v>0</v>
      </c>
      <c r="D47" s="31">
        <f>Février!D44</f>
        <v>0</v>
      </c>
      <c r="E47" s="31">
        <f>Février!E44</f>
        <v>0</v>
      </c>
      <c r="F47" s="81"/>
      <c r="G47" s="30">
        <f>IF((D47*60+E47)=0,0,ROUND((C47*60)/(D47*60+E47),1))</f>
        <v>0</v>
      </c>
      <c r="H47" s="209">
        <f>Mars!H48</f>
        <v>0</v>
      </c>
      <c r="I47" s="207">
        <f>Mars!I48</f>
        <v>0</v>
      </c>
      <c r="J47" s="207">
        <f>Mars!J48</f>
        <v>0</v>
      </c>
      <c r="K47" s="55"/>
      <c r="L47" s="207">
        <f>IF((I47*60+J47)=0,0,ROUND((H47*60)/(I47*60+J47),1))</f>
        <v>0</v>
      </c>
      <c r="M47" s="33">
        <f>Février!M44</f>
        <v>0</v>
      </c>
      <c r="X47" s="39"/>
      <c r="Y47" s="291" t="s">
        <v>189</v>
      </c>
      <c r="Z47" s="283" t="s">
        <v>14</v>
      </c>
      <c r="AA47" s="206" t="s">
        <v>15</v>
      </c>
      <c r="AB47" s="13"/>
      <c r="AC47" s="13"/>
      <c r="AD47" s="13"/>
      <c r="AE47" s="40"/>
      <c r="AF47" s="135">
        <f>J43+SUM(J45:J48)</f>
        <v>0</v>
      </c>
    </row>
    <row r="48" spans="1:32" ht="15.75" customHeight="1" x14ac:dyDescent="0.2">
      <c r="A48" s="471" t="s">
        <v>27</v>
      </c>
      <c r="B48" s="471"/>
      <c r="C48" s="31">
        <f>Mars!C44</f>
        <v>0</v>
      </c>
      <c r="D48" s="31">
        <f>Mars!D44</f>
        <v>0</v>
      </c>
      <c r="E48" s="31">
        <f>Mars!E44</f>
        <v>0</v>
      </c>
      <c r="F48" s="81"/>
      <c r="G48" s="30">
        <f>IF((D48*60+E48)=0,0,ROUND((C48*60)/(D48*60+E48),1))</f>
        <v>0</v>
      </c>
      <c r="H48" s="208">
        <f>Mars!H44</f>
        <v>0</v>
      </c>
      <c r="I48" s="208">
        <f>Mars!I44</f>
        <v>0</v>
      </c>
      <c r="J48" s="206">
        <f>Mars!J44</f>
        <v>0</v>
      </c>
      <c r="K48" s="55"/>
      <c r="L48" s="207">
        <f>IF((I48*60+J48)=0,0,ROUND((H48*60)/(I48*60+J48),1))</f>
        <v>0</v>
      </c>
      <c r="M48" s="33">
        <f>Mars!M44</f>
        <v>0</v>
      </c>
      <c r="X48" s="39"/>
      <c r="Y48" s="294" t="s">
        <v>136</v>
      </c>
      <c r="Z48" s="295">
        <f>I43+SUM(I45:I48)+ROUNDDOWN(AF47/60,0)</f>
        <v>0</v>
      </c>
      <c r="AA48" s="10">
        <f>AF47-60*ROUNDDOWN(AF47/60,0)</f>
        <v>0</v>
      </c>
      <c r="AB48" s="13"/>
      <c r="AC48" s="13"/>
      <c r="AD48" s="13"/>
      <c r="AE48" s="39"/>
      <c r="AF48" s="131">
        <f>J43+SUM(J46:J48)</f>
        <v>0</v>
      </c>
    </row>
    <row r="49" spans="3:27" ht="12.75" hidden="1" customHeight="1" x14ac:dyDescent="0.2">
      <c r="C49" s="139">
        <f>SUM(C45:C48)+C43</f>
        <v>0</v>
      </c>
      <c r="D49" s="139">
        <f>SUM(D45:D48)+D43</f>
        <v>0</v>
      </c>
      <c r="E49" s="139">
        <f>SUM(E45:E48)+E43</f>
        <v>0</v>
      </c>
      <c r="M49" s="139">
        <f>SUM(M45:M48)+M43</f>
        <v>0</v>
      </c>
      <c r="X49" s="39"/>
      <c r="Y49" s="490" t="s">
        <v>182</v>
      </c>
      <c r="Z49" s="490"/>
      <c r="AA49" s="141">
        <f>I43+SUM(I46:I47)+ROUNDDOWN(AF48/60,0)</f>
        <v>0</v>
      </c>
    </row>
    <row r="50" spans="3:27" hidden="1" x14ac:dyDescent="0.2">
      <c r="C50" s="139">
        <f>SUM(C46:C48)+C43</f>
        <v>0</v>
      </c>
      <c r="D50" s="139">
        <f>SUM(D46:D48)+D43</f>
        <v>0</v>
      </c>
      <c r="E50" s="139">
        <f>SUM(E46:E48)+E43</f>
        <v>0</v>
      </c>
      <c r="M50" s="139">
        <f>SUM(M46:M48)+M43</f>
        <v>0</v>
      </c>
      <c r="X50" s="39"/>
      <c r="Y50" s="296"/>
      <c r="Z50" s="296"/>
      <c r="AA50" s="201"/>
    </row>
    <row r="51" spans="3:27" x14ac:dyDescent="0.2">
      <c r="X51" s="39"/>
      <c r="Y51" s="297" t="s">
        <v>256</v>
      </c>
      <c r="Z51" s="293">
        <f>I43+SUM(I46:I48)+ROUNDDOWN(AF48/60,0)</f>
        <v>0</v>
      </c>
      <c r="AA51" s="141">
        <f>AF48-60*ROUNDDOWN(AF48/60,0)</f>
        <v>0</v>
      </c>
    </row>
  </sheetData>
  <sheetProtection sheet="1" selectLockedCells="1"/>
  <mergeCells count="65">
    <mergeCell ref="A42:B42"/>
    <mergeCell ref="Y42:AD42"/>
    <mergeCell ref="Y41:AD41"/>
    <mergeCell ref="A47:B47"/>
    <mergeCell ref="A48:B48"/>
    <mergeCell ref="A46:B46"/>
    <mergeCell ref="A45:B45"/>
    <mergeCell ref="A44:B44"/>
    <mergeCell ref="A43:B43"/>
    <mergeCell ref="Y40:AD40"/>
    <mergeCell ref="A34:B34"/>
    <mergeCell ref="Y34:AD34"/>
    <mergeCell ref="Y31:AD31"/>
    <mergeCell ref="Y20:AD20"/>
    <mergeCell ref="A26:B26"/>
    <mergeCell ref="Y32:AD32"/>
    <mergeCell ref="Y30:AD30"/>
    <mergeCell ref="Y27:AD27"/>
    <mergeCell ref="Y29:AD29"/>
    <mergeCell ref="Y33:AD33"/>
    <mergeCell ref="Y36:AD36"/>
    <mergeCell ref="Y37:AD37"/>
    <mergeCell ref="Y35:AD35"/>
    <mergeCell ref="Y39:AD39"/>
    <mergeCell ref="Y38:AD38"/>
    <mergeCell ref="A1:AC1"/>
    <mergeCell ref="A2:A3"/>
    <mergeCell ref="B2:B3"/>
    <mergeCell ref="C2:C3"/>
    <mergeCell ref="D2:D3"/>
    <mergeCell ref="G2:G3"/>
    <mergeCell ref="N2:N3"/>
    <mergeCell ref="R2:R3"/>
    <mergeCell ref="X2:X3"/>
    <mergeCell ref="E2:E3"/>
    <mergeCell ref="P2:P3"/>
    <mergeCell ref="H2:L2"/>
    <mergeCell ref="Y8:AD8"/>
    <mergeCell ref="Y11:AD11"/>
    <mergeCell ref="Y12:AD12"/>
    <mergeCell ref="A9:B9"/>
    <mergeCell ref="Y9:AD9"/>
    <mergeCell ref="A18:B18"/>
    <mergeCell ref="A10:B10"/>
    <mergeCell ref="Y14:AD14"/>
    <mergeCell ref="Y17:AD17"/>
    <mergeCell ref="Y10:AD10"/>
    <mergeCell ref="Y15:AD15"/>
    <mergeCell ref="Y16:AD16"/>
    <mergeCell ref="Y49:Z49"/>
    <mergeCell ref="Y2:AD3"/>
    <mergeCell ref="Y28:AD28"/>
    <mergeCell ref="Y26:AD26"/>
    <mergeCell ref="Y25:AD25"/>
    <mergeCell ref="Y7:AD7"/>
    <mergeCell ref="Y21:AD21"/>
    <mergeCell ref="Y18:AD18"/>
    <mergeCell ref="Y13:AD13"/>
    <mergeCell ref="Y24:AD24"/>
    <mergeCell ref="Y22:AD22"/>
    <mergeCell ref="Y23:AD23"/>
    <mergeCell ref="Y4:AD4"/>
    <mergeCell ref="Y5:AD5"/>
    <mergeCell ref="Y6:AD6"/>
    <mergeCell ref="Y19:AD19"/>
  </mergeCells>
  <phoneticPr fontId="0" type="noConversion"/>
  <pageMargins left="0.19685039370078741"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AX55"/>
  <sheetViews>
    <sheetView zoomScale="130" zoomScaleNormal="130" workbookViewId="0">
      <pane ySplit="3" topLeftCell="A33" activePane="bottomLeft" state="frozen"/>
      <selection pane="bottomLeft" activeCell="Y59" sqref="Y59"/>
    </sheetView>
  </sheetViews>
  <sheetFormatPr baseColWidth="10" defaultRowHeight="12.75" x14ac:dyDescent="0.2"/>
  <cols>
    <col min="1" max="1" width="9.7109375" customWidth="1"/>
    <col min="2" max="2" width="5.85546875" customWidth="1"/>
    <col min="3" max="3" width="6" customWidth="1"/>
    <col min="4" max="4" width="4.7109375" customWidth="1"/>
    <col min="5" max="5" width="3.85546875" customWidth="1"/>
    <col min="6" max="6" width="7.42578125" style="47" hidden="1" customWidth="1"/>
    <col min="7" max="7" width="5.7109375" customWidth="1"/>
    <col min="8" max="8" width="7.85546875" hidden="1" customWidth="1"/>
    <col min="9" max="10" width="6.42578125" customWidth="1"/>
    <col min="11" max="11" width="5.28515625" hidden="1" customWidth="1"/>
    <col min="12" max="12" width="6.42578125" hidden="1" customWidth="1"/>
    <col min="13" max="13" width="6" customWidth="1"/>
    <col min="14" max="14" width="3.42578125" customWidth="1"/>
    <col min="15" max="15" width="3.42578125" style="47" hidden="1" customWidth="1"/>
    <col min="16" max="16" width="3.140625" customWidth="1"/>
    <col min="17" max="17" width="3.28515625" style="47" hidden="1" customWidth="1"/>
    <col min="18" max="18" width="4.570312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20.85546875" customWidth="1"/>
    <col min="28" max="28" width="8.42578125" customWidth="1"/>
    <col min="29" max="30" width="9.85546875" customWidth="1"/>
    <col min="31" max="32" width="11.42578125" hidden="1" customWidth="1"/>
  </cols>
  <sheetData>
    <row r="1" spans="1:30" ht="15.75" customHeight="1" x14ac:dyDescent="0.25">
      <c r="A1" s="424" t="s">
        <v>260</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132"/>
    </row>
    <row r="2" spans="1:30" ht="21" customHeight="1" x14ac:dyDescent="0.2">
      <c r="A2" s="425" t="s">
        <v>1</v>
      </c>
      <c r="B2" s="425" t="s">
        <v>9</v>
      </c>
      <c r="C2" s="425" t="s">
        <v>0</v>
      </c>
      <c r="D2" s="425" t="s">
        <v>14</v>
      </c>
      <c r="E2" s="425" t="s">
        <v>15</v>
      </c>
      <c r="F2" s="44" t="s">
        <v>15</v>
      </c>
      <c r="G2" s="427" t="s">
        <v>12</v>
      </c>
      <c r="H2" s="439" t="s">
        <v>296</v>
      </c>
      <c r="I2" s="440"/>
      <c r="J2" s="440"/>
      <c r="K2" s="440"/>
      <c r="L2" s="441"/>
      <c r="M2" s="16" t="s">
        <v>16</v>
      </c>
      <c r="N2" s="429" t="s">
        <v>39</v>
      </c>
      <c r="O2" s="93"/>
      <c r="P2" s="429" t="s">
        <v>11</v>
      </c>
      <c r="Q2" s="93"/>
      <c r="R2" s="429" t="s">
        <v>21</v>
      </c>
      <c r="S2" s="93"/>
      <c r="T2" s="16" t="s">
        <v>18</v>
      </c>
      <c r="U2" s="93"/>
      <c r="V2" s="16" t="s">
        <v>18</v>
      </c>
      <c r="W2" s="93"/>
      <c r="X2" s="464" t="s">
        <v>13</v>
      </c>
      <c r="Y2" s="491" t="s">
        <v>215</v>
      </c>
      <c r="Z2" s="491"/>
      <c r="AA2" s="491"/>
      <c r="AB2" s="491"/>
      <c r="AC2" s="491"/>
      <c r="AD2" s="491"/>
    </row>
    <row r="3" spans="1:30" ht="15" customHeight="1" x14ac:dyDescent="0.2">
      <c r="A3" s="426"/>
      <c r="B3" s="426"/>
      <c r="C3" s="426"/>
      <c r="D3" s="426"/>
      <c r="E3" s="426"/>
      <c r="F3" s="44"/>
      <c r="G3" s="428"/>
      <c r="H3" s="222" t="s">
        <v>0</v>
      </c>
      <c r="I3" s="197" t="s">
        <v>14</v>
      </c>
      <c r="J3" s="197" t="s">
        <v>15</v>
      </c>
      <c r="K3" s="196"/>
      <c r="L3" s="222" t="s">
        <v>12</v>
      </c>
      <c r="M3" s="17" t="s">
        <v>17</v>
      </c>
      <c r="N3" s="430"/>
      <c r="O3" s="94"/>
      <c r="P3" s="430"/>
      <c r="Q3" s="94"/>
      <c r="R3" s="430"/>
      <c r="S3" s="94"/>
      <c r="T3" s="17" t="s">
        <v>19</v>
      </c>
      <c r="U3" s="94"/>
      <c r="V3" s="17" t="s">
        <v>20</v>
      </c>
      <c r="W3" s="94"/>
      <c r="X3" s="465"/>
      <c r="Y3" s="491"/>
      <c r="Z3" s="491"/>
      <c r="AA3" s="491"/>
      <c r="AB3" s="491"/>
      <c r="AC3" s="491"/>
      <c r="AD3" s="491"/>
    </row>
    <row r="4" spans="1:30" hidden="1" x14ac:dyDescent="0.2">
      <c r="A4" s="44" t="s">
        <v>102</v>
      </c>
      <c r="B4" s="44">
        <v>1</v>
      </c>
      <c r="C4" s="24"/>
      <c r="D4" s="24"/>
      <c r="E4" s="24"/>
      <c r="F4" s="44">
        <f t="shared" ref="F4:F8" si="0">E4</f>
        <v>0</v>
      </c>
      <c r="G4" s="58" t="str">
        <f t="shared" ref="G4:G45" si="1">IF((D4*60+F4)=0,"",ROUND((C4*60)/(D4*60+F4),1))</f>
        <v/>
      </c>
      <c r="H4" s="199"/>
      <c r="I4" s="199"/>
      <c r="J4" s="199"/>
      <c r="K4" s="44">
        <f t="shared" ref="K4:K8" si="2">J4</f>
        <v>0</v>
      </c>
      <c r="L4" s="206" t="str">
        <f t="shared" ref="L4:L45" si="3">IF((I4*60+K4)=0,"",ROUND((H4*60)/(I4*60+K4),1))</f>
        <v/>
      </c>
      <c r="M4" s="78"/>
      <c r="N4" s="78"/>
      <c r="O4" s="107">
        <f>IF(N4="",0,1)</f>
        <v>0</v>
      </c>
      <c r="P4" s="78"/>
      <c r="Q4" s="107">
        <f>IF(P4="",0,1)</f>
        <v>0</v>
      </c>
      <c r="R4" s="78"/>
      <c r="S4" s="107">
        <f>IF(R4="",0,1)</f>
        <v>0</v>
      </c>
      <c r="T4" s="78"/>
      <c r="U4" s="107">
        <f>IF(T4="",0,1)</f>
        <v>0</v>
      </c>
      <c r="V4" s="78"/>
      <c r="W4" s="107">
        <f>IF(V4="",0,1)</f>
        <v>0</v>
      </c>
      <c r="X4" s="152"/>
      <c r="Y4" s="469" t="s">
        <v>193</v>
      </c>
      <c r="Z4" s="469"/>
      <c r="AA4" s="469"/>
      <c r="AB4" s="469"/>
      <c r="AC4" s="469"/>
      <c r="AD4" s="469"/>
    </row>
    <row r="5" spans="1:30" hidden="1" x14ac:dyDescent="0.2">
      <c r="A5" s="2" t="s">
        <v>2</v>
      </c>
      <c r="B5" s="2">
        <f t="shared" ref="B5:B23" si="4">B4+1</f>
        <v>2</v>
      </c>
      <c r="C5" s="24"/>
      <c r="D5" s="24"/>
      <c r="E5" s="24"/>
      <c r="F5" s="44">
        <f t="shared" si="0"/>
        <v>0</v>
      </c>
      <c r="G5" s="58" t="str">
        <f t="shared" si="1"/>
        <v/>
      </c>
      <c r="H5" s="199"/>
      <c r="I5" s="199"/>
      <c r="J5" s="199"/>
      <c r="K5" s="44">
        <f t="shared" si="2"/>
        <v>0</v>
      </c>
      <c r="L5" s="206" t="str">
        <f t="shared" si="3"/>
        <v/>
      </c>
      <c r="M5" s="78"/>
      <c r="N5" s="78"/>
      <c r="O5" s="107">
        <f t="shared" ref="O5:O8" si="5">IF(N5="",O4,O4+1)</f>
        <v>0</v>
      </c>
      <c r="P5" s="78"/>
      <c r="Q5" s="107">
        <f t="shared" ref="Q5:Q8" si="6">IF(P5="",Q4,Q4+1)</f>
        <v>0</v>
      </c>
      <c r="R5" s="78"/>
      <c r="S5" s="107">
        <f t="shared" ref="S5:S8" si="7">IF(R5="",S4,S4+1)</f>
        <v>0</v>
      </c>
      <c r="T5" s="78"/>
      <c r="U5" s="107">
        <f t="shared" ref="U5:U8" si="8">IF(T5="",U4,U4+1)</f>
        <v>0</v>
      </c>
      <c r="V5" s="78"/>
      <c r="W5" s="107">
        <f t="shared" ref="W5:W8" si="9">IF(V5="",W4,W4+1)</f>
        <v>0</v>
      </c>
      <c r="X5" s="152"/>
      <c r="Y5" s="468"/>
      <c r="Z5" s="468"/>
      <c r="AA5" s="468"/>
      <c r="AB5" s="468"/>
      <c r="AC5" s="468"/>
      <c r="AD5" s="468"/>
    </row>
    <row r="6" spans="1:30" hidden="1" x14ac:dyDescent="0.2">
      <c r="A6" s="44" t="s">
        <v>3</v>
      </c>
      <c r="B6" s="44">
        <v>1</v>
      </c>
      <c r="C6" s="24"/>
      <c r="D6" s="24"/>
      <c r="E6" s="24"/>
      <c r="F6" s="44">
        <f t="shared" si="0"/>
        <v>0</v>
      </c>
      <c r="G6" s="58" t="str">
        <f t="shared" si="1"/>
        <v/>
      </c>
      <c r="H6" s="199"/>
      <c r="I6" s="199"/>
      <c r="J6" s="199"/>
      <c r="K6" s="44">
        <f t="shared" si="2"/>
        <v>0</v>
      </c>
      <c r="L6" s="206" t="str">
        <f t="shared" si="3"/>
        <v/>
      </c>
      <c r="M6" s="78"/>
      <c r="N6" s="78"/>
      <c r="O6" s="107">
        <f t="shared" si="5"/>
        <v>0</v>
      </c>
      <c r="P6" s="78"/>
      <c r="Q6" s="107">
        <f t="shared" si="6"/>
        <v>0</v>
      </c>
      <c r="R6" s="78"/>
      <c r="S6" s="107">
        <f t="shared" si="7"/>
        <v>0</v>
      </c>
      <c r="T6" s="78"/>
      <c r="U6" s="107">
        <f t="shared" si="8"/>
        <v>0</v>
      </c>
      <c r="V6" s="78"/>
      <c r="W6" s="107">
        <f t="shared" si="9"/>
        <v>0</v>
      </c>
      <c r="X6" s="152"/>
      <c r="Y6" s="469" t="s">
        <v>203</v>
      </c>
      <c r="Z6" s="469"/>
      <c r="AA6" s="469"/>
      <c r="AB6" s="469"/>
      <c r="AC6" s="469"/>
      <c r="AD6" s="469"/>
    </row>
    <row r="7" spans="1:30" hidden="1" x14ac:dyDescent="0.2">
      <c r="A7" s="44" t="s">
        <v>4</v>
      </c>
      <c r="B7" s="44">
        <v>1</v>
      </c>
      <c r="C7" s="24"/>
      <c r="D7" s="24"/>
      <c r="E7" s="24"/>
      <c r="F7" s="44">
        <f t="shared" si="0"/>
        <v>0</v>
      </c>
      <c r="G7" s="58" t="str">
        <f t="shared" si="1"/>
        <v/>
      </c>
      <c r="H7" s="199"/>
      <c r="I7" s="199"/>
      <c r="J7" s="199"/>
      <c r="K7" s="44">
        <f t="shared" si="2"/>
        <v>0</v>
      </c>
      <c r="L7" s="206" t="str">
        <f t="shared" si="3"/>
        <v/>
      </c>
      <c r="M7" s="78"/>
      <c r="N7" s="78"/>
      <c r="O7" s="107">
        <f t="shared" si="5"/>
        <v>0</v>
      </c>
      <c r="P7" s="78"/>
      <c r="Q7" s="107">
        <f t="shared" si="6"/>
        <v>0</v>
      </c>
      <c r="R7" s="78"/>
      <c r="S7" s="107">
        <f t="shared" si="7"/>
        <v>0</v>
      </c>
      <c r="T7" s="78"/>
      <c r="U7" s="107">
        <f t="shared" si="8"/>
        <v>0</v>
      </c>
      <c r="V7" s="78"/>
      <c r="W7" s="107">
        <f t="shared" si="9"/>
        <v>0</v>
      </c>
      <c r="X7" s="152"/>
      <c r="Y7" s="469" t="s">
        <v>230</v>
      </c>
      <c r="Z7" s="469"/>
      <c r="AA7" s="469"/>
      <c r="AB7" s="469"/>
      <c r="AC7" s="469"/>
      <c r="AD7" s="469"/>
    </row>
    <row r="8" spans="1:30" hidden="1" x14ac:dyDescent="0.2">
      <c r="A8" s="44" t="s">
        <v>5</v>
      </c>
      <c r="B8" s="44">
        <v>1</v>
      </c>
      <c r="C8" s="24"/>
      <c r="D8" s="24"/>
      <c r="E8" s="24"/>
      <c r="F8" s="44">
        <f t="shared" si="0"/>
        <v>0</v>
      </c>
      <c r="G8" s="58" t="str">
        <f t="shared" si="1"/>
        <v/>
      </c>
      <c r="H8" s="199"/>
      <c r="I8" s="199"/>
      <c r="J8" s="199"/>
      <c r="K8" s="44">
        <f t="shared" si="2"/>
        <v>0</v>
      </c>
      <c r="L8" s="206" t="str">
        <f t="shared" si="3"/>
        <v/>
      </c>
      <c r="M8" s="78"/>
      <c r="N8" s="78"/>
      <c r="O8" s="107">
        <f t="shared" si="5"/>
        <v>0</v>
      </c>
      <c r="P8" s="78"/>
      <c r="Q8" s="107">
        <f t="shared" si="6"/>
        <v>0</v>
      </c>
      <c r="R8" s="78"/>
      <c r="S8" s="107">
        <f t="shared" si="7"/>
        <v>0</v>
      </c>
      <c r="T8" s="78"/>
      <c r="U8" s="107">
        <f t="shared" si="8"/>
        <v>0</v>
      </c>
      <c r="V8" s="78"/>
      <c r="W8" s="107">
        <f t="shared" si="9"/>
        <v>0</v>
      </c>
      <c r="X8" s="152"/>
      <c r="Y8" s="497" t="s">
        <v>246</v>
      </c>
      <c r="Z8" s="498"/>
      <c r="AA8" s="498"/>
      <c r="AB8" s="498"/>
      <c r="AC8" s="498"/>
      <c r="AD8" s="499"/>
    </row>
    <row r="9" spans="1:30" hidden="1" x14ac:dyDescent="0.2">
      <c r="A9" s="397" t="s">
        <v>10</v>
      </c>
      <c r="B9" s="398"/>
      <c r="C9" s="63">
        <f>SUM(C4:C8)</f>
        <v>0</v>
      </c>
      <c r="D9" s="63">
        <f>SUM(D4:D8)+ROUNDDOWN(F9/60,0)</f>
        <v>0</v>
      </c>
      <c r="E9" s="63">
        <f>F9-60*ROUNDDOWN(F9/60,0)</f>
        <v>0</v>
      </c>
      <c r="F9" s="63">
        <f>SUM(F4:F8)</f>
        <v>0</v>
      </c>
      <c r="G9" s="34">
        <f>IF((D9*60+E9)=0,0,ROUND((C9*60)/(D9*60+E9),1))</f>
        <v>0</v>
      </c>
      <c r="H9" s="63">
        <f>SUM(H4:H8)</f>
        <v>0</v>
      </c>
      <c r="I9" s="63">
        <f>SUM(I4:I8)+ROUNDDOWN(K9/60,0)</f>
        <v>0</v>
      </c>
      <c r="J9" s="63">
        <f>K9-60*ROUNDDOWN(K9/60,0)</f>
        <v>0</v>
      </c>
      <c r="K9" s="97">
        <f>SUM(K4:K8)</f>
        <v>0</v>
      </c>
      <c r="L9" s="34">
        <f>IF((I9*60+J9)=0,0,ROUND((H9*60)/(I9*60+J9),1))</f>
        <v>0</v>
      </c>
      <c r="M9" s="65">
        <f>SUM(M4:M8)</f>
        <v>0</v>
      </c>
      <c r="N9" s="65">
        <f>IF(SUM(N4:N8)=0,0,ROUND(AVERAGE(N4:N8),0))</f>
        <v>0</v>
      </c>
      <c r="O9" s="108">
        <f>IF(O8=0,0,1)</f>
        <v>0</v>
      </c>
      <c r="P9" s="65">
        <f>IF(SUM(P4:P8)=0,0,ROUND(AVERAGE(P4:P8),0))</f>
        <v>0</v>
      </c>
      <c r="Q9" s="108">
        <f>IF(Q8=0,0,1)</f>
        <v>0</v>
      </c>
      <c r="R9" s="65">
        <f>IF(SUM(R4:R8)=0,0,ROUND(AVERAGE(R4:R8),0))</f>
        <v>0</v>
      </c>
      <c r="S9" s="108">
        <f>IF(S8=0,0,1)</f>
        <v>0</v>
      </c>
      <c r="T9" s="65">
        <f>IF(SUM(T4:T8)=0,0,ROUND(AVERAGE(T4:T8),0))</f>
        <v>0</v>
      </c>
      <c r="U9" s="108">
        <f>IF(U8=0,0,1)</f>
        <v>0</v>
      </c>
      <c r="V9" s="65">
        <f>IF(SUM(V4:V8)=0,0,ROUND(AVERAGE(V4:V8),0))</f>
        <v>0</v>
      </c>
      <c r="W9" s="108">
        <f>IF(W8=0,0,1)</f>
        <v>0</v>
      </c>
      <c r="X9" s="150"/>
      <c r="Y9" s="481"/>
      <c r="Z9" s="481"/>
      <c r="AA9" s="481"/>
      <c r="AB9" s="481"/>
      <c r="AC9" s="481"/>
      <c r="AD9" s="481"/>
    </row>
    <row r="10" spans="1:30" hidden="1" x14ac:dyDescent="0.2">
      <c r="A10" s="454" t="s">
        <v>184</v>
      </c>
      <c r="B10" s="455"/>
      <c r="C10" s="46">
        <f>C9+Avril!C42</f>
        <v>0</v>
      </c>
      <c r="D10" s="46">
        <f>D9+Avril!D42+ROUNDDOWN(F10/60,0)</f>
        <v>0</v>
      </c>
      <c r="E10" s="46">
        <f>F10-60*ROUNDDOWN(F10/60,0)</f>
        <v>0</v>
      </c>
      <c r="F10" s="46">
        <f>E9+Avril!E42</f>
        <v>0</v>
      </c>
      <c r="G10" s="46">
        <f>IF((D10*60+E10)=0,0,ROUND((C10*60)/(D10*60+E10),1))</f>
        <v>0</v>
      </c>
      <c r="H10" s="46">
        <f>H9+Avril!H42</f>
        <v>0</v>
      </c>
      <c r="I10" s="46">
        <f>I9+Avril!I42+ROUNDDOWN(K10/60,0)</f>
        <v>0</v>
      </c>
      <c r="J10" s="46">
        <f>K10-60*ROUNDDOWN(K10/60,0)</f>
        <v>0</v>
      </c>
      <c r="K10" s="46">
        <f>J9+Avril!J42</f>
        <v>0</v>
      </c>
      <c r="L10" s="46">
        <f>IF((I10*60+J10)=0,0,ROUND((H10*60)/(I10*60+J10),1))</f>
        <v>0</v>
      </c>
      <c r="M10" s="56">
        <f>M9+Avril!M42</f>
        <v>0</v>
      </c>
      <c r="N10" s="56">
        <f>IF(N9=0,Avril!N42,IF(N9+Avril!N42=0,"",ROUND((SUM(N4:N8)+SUM(Avril!N35:'Avril'!N41))/(O8+Avril!O41),0)))</f>
        <v>0</v>
      </c>
      <c r="O10" s="242"/>
      <c r="P10" s="56">
        <f>IF(P9=0,Avril!P42,IF(P9+Avril!P42=0,"",ROUND((SUM(P4:P8)+SUM(Avril!P35:'Avril'!P41))/(Q8+Avril!Q41),0)))</f>
        <v>0</v>
      </c>
      <c r="Q10" s="242"/>
      <c r="R10" s="56">
        <f>IF(R9=0,Avril!R42,IF(R9+Avril!R42=0,"",ROUND((SUM(R4:R8)+SUM(Avril!R35:'Avril'!R41))/(S8+Avril!S41),0)))</f>
        <v>0</v>
      </c>
      <c r="S10" s="242"/>
      <c r="T10" s="56">
        <f>IF(T9=0,Avril!T42,IF(T9+Avril!T42=0,"",ROUND((SUM(T4:T8)+SUM(Avril!T35:'Avril'!T41))/(U8+Avril!U41),0)))</f>
        <v>0</v>
      </c>
      <c r="U10" s="242"/>
      <c r="V10" s="56">
        <f>IF(V9=0,Avril!V42,IF(V9+Avril!V42=0,"",ROUND((SUM(V4:V8)+SUM(Avril!V35:'Avril'!V41))/(W8+Avril!W41),0)))</f>
        <v>0</v>
      </c>
      <c r="W10" s="242"/>
      <c r="X10" s="151"/>
      <c r="Y10" s="475"/>
      <c r="Z10" s="475"/>
      <c r="AA10" s="475"/>
      <c r="AB10" s="475"/>
      <c r="AC10" s="475"/>
      <c r="AD10" s="475"/>
    </row>
    <row r="11" spans="1:30" x14ac:dyDescent="0.2">
      <c r="A11" s="81" t="s">
        <v>6</v>
      </c>
      <c r="B11" s="81">
        <v>1</v>
      </c>
      <c r="C11" s="24"/>
      <c r="D11" s="24"/>
      <c r="E11" s="24"/>
      <c r="F11" s="44">
        <f>E11</f>
        <v>0</v>
      </c>
      <c r="G11" s="58" t="str">
        <f t="shared" si="1"/>
        <v/>
      </c>
      <c r="H11" s="199"/>
      <c r="I11" s="199"/>
      <c r="J11" s="199"/>
      <c r="K11" s="44">
        <f>J11</f>
        <v>0</v>
      </c>
      <c r="L11" s="206" t="str">
        <f t="shared" si="3"/>
        <v/>
      </c>
      <c r="M11" s="78"/>
      <c r="N11" s="78"/>
      <c r="O11" s="107">
        <f>IF(N11="",0,1)</f>
        <v>0</v>
      </c>
      <c r="P11" s="78"/>
      <c r="Q11" s="107">
        <f>IF(P11="",0,1)</f>
        <v>0</v>
      </c>
      <c r="R11" s="78"/>
      <c r="S11" s="107">
        <f>IF(R11="",0,1)</f>
        <v>0</v>
      </c>
      <c r="T11" s="78"/>
      <c r="U11" s="107">
        <f>IF(T11="",0,1)</f>
        <v>0</v>
      </c>
      <c r="V11" s="78"/>
      <c r="W11" s="107">
        <f>IF(V11="",0,1)</f>
        <v>0</v>
      </c>
      <c r="X11" s="152"/>
      <c r="Y11" s="497" t="s">
        <v>280</v>
      </c>
      <c r="Z11" s="498"/>
      <c r="AA11" s="498"/>
      <c r="AB11" s="498"/>
      <c r="AC11" s="498"/>
      <c r="AD11" s="499"/>
    </row>
    <row r="12" spans="1:30" x14ac:dyDescent="0.2">
      <c r="A12" s="2" t="s">
        <v>7</v>
      </c>
      <c r="B12" s="2">
        <f t="shared" si="4"/>
        <v>2</v>
      </c>
      <c r="C12" s="24"/>
      <c r="D12" s="24"/>
      <c r="E12" s="24"/>
      <c r="F12" s="44">
        <f t="shared" ref="F12:F17" si="10">E12</f>
        <v>0</v>
      </c>
      <c r="G12" s="58" t="str">
        <f t="shared" si="1"/>
        <v/>
      </c>
      <c r="H12" s="199"/>
      <c r="I12" s="199"/>
      <c r="J12" s="199"/>
      <c r="K12" s="44">
        <f t="shared" ref="K12:K17" si="11">J12</f>
        <v>0</v>
      </c>
      <c r="L12" s="206" t="str">
        <f t="shared" si="3"/>
        <v/>
      </c>
      <c r="M12" s="78"/>
      <c r="N12" s="78"/>
      <c r="O12" s="107">
        <f t="shared" ref="O12:O17" si="12">IF(N12="",O11,O11+1)</f>
        <v>0</v>
      </c>
      <c r="P12" s="78"/>
      <c r="Q12" s="107">
        <f t="shared" ref="Q12:Q17" si="13">IF(P12="",Q11,Q11+1)</f>
        <v>0</v>
      </c>
      <c r="R12" s="78"/>
      <c r="S12" s="107">
        <f t="shared" ref="S12:S17" si="14">IF(R12="",S11,S11+1)</f>
        <v>0</v>
      </c>
      <c r="T12" s="78"/>
      <c r="U12" s="107">
        <f t="shared" ref="U12:U17" si="15">IF(T12="",U11,U11+1)</f>
        <v>0</v>
      </c>
      <c r="V12" s="78"/>
      <c r="W12" s="107">
        <f t="shared" ref="W12:W17" si="16">IF(V12="",W11,W11+1)</f>
        <v>0</v>
      </c>
      <c r="X12" s="152"/>
      <c r="Y12" s="468"/>
      <c r="Z12" s="468"/>
      <c r="AA12" s="468"/>
      <c r="AB12" s="468"/>
      <c r="AC12" s="468"/>
      <c r="AD12" s="468"/>
    </row>
    <row r="13" spans="1:30" x14ac:dyDescent="0.2">
      <c r="A13" s="2" t="s">
        <v>8</v>
      </c>
      <c r="B13" s="2">
        <f t="shared" si="4"/>
        <v>3</v>
      </c>
      <c r="C13" s="24"/>
      <c r="D13" s="24"/>
      <c r="E13" s="24"/>
      <c r="F13" s="44">
        <f t="shared" si="10"/>
        <v>0</v>
      </c>
      <c r="G13" s="58" t="str">
        <f t="shared" si="1"/>
        <v/>
      </c>
      <c r="H13" s="199"/>
      <c r="I13" s="199"/>
      <c r="J13" s="199"/>
      <c r="K13" s="44">
        <f t="shared" si="11"/>
        <v>0</v>
      </c>
      <c r="L13" s="206" t="str">
        <f t="shared" si="3"/>
        <v/>
      </c>
      <c r="M13" s="78"/>
      <c r="N13" s="78"/>
      <c r="O13" s="107">
        <f t="shared" si="12"/>
        <v>0</v>
      </c>
      <c r="P13" s="78"/>
      <c r="Q13" s="107">
        <f t="shared" si="13"/>
        <v>0</v>
      </c>
      <c r="R13" s="78"/>
      <c r="S13" s="107">
        <f t="shared" si="14"/>
        <v>0</v>
      </c>
      <c r="T13" s="78"/>
      <c r="U13" s="107">
        <f t="shared" si="15"/>
        <v>0</v>
      </c>
      <c r="V13" s="78"/>
      <c r="W13" s="107">
        <f t="shared" si="16"/>
        <v>0</v>
      </c>
      <c r="X13" s="152"/>
      <c r="Y13" s="468"/>
      <c r="Z13" s="468"/>
      <c r="AA13" s="468"/>
      <c r="AB13" s="468"/>
      <c r="AC13" s="468"/>
      <c r="AD13" s="468"/>
    </row>
    <row r="14" spans="1:30" s="45" customFormat="1" x14ac:dyDescent="0.2">
      <c r="A14" s="2" t="s">
        <v>2</v>
      </c>
      <c r="B14" s="2">
        <f t="shared" si="4"/>
        <v>4</v>
      </c>
      <c r="C14" s="24"/>
      <c r="D14" s="24"/>
      <c r="E14" s="24"/>
      <c r="F14" s="44">
        <f t="shared" si="10"/>
        <v>0</v>
      </c>
      <c r="G14" s="58" t="str">
        <f t="shared" si="1"/>
        <v/>
      </c>
      <c r="H14" s="199"/>
      <c r="I14" s="199"/>
      <c r="J14" s="199"/>
      <c r="K14" s="44">
        <f t="shared" si="11"/>
        <v>0</v>
      </c>
      <c r="L14" s="206" t="str">
        <f t="shared" si="3"/>
        <v/>
      </c>
      <c r="M14" s="78"/>
      <c r="N14" s="78"/>
      <c r="O14" s="107">
        <f t="shared" si="12"/>
        <v>0</v>
      </c>
      <c r="P14" s="78"/>
      <c r="Q14" s="107">
        <f t="shared" si="13"/>
        <v>0</v>
      </c>
      <c r="R14" s="78"/>
      <c r="S14" s="107">
        <f t="shared" si="14"/>
        <v>0</v>
      </c>
      <c r="T14" s="78"/>
      <c r="U14" s="107">
        <f t="shared" si="15"/>
        <v>0</v>
      </c>
      <c r="V14" s="78"/>
      <c r="W14" s="107">
        <f t="shared" si="16"/>
        <v>0</v>
      </c>
      <c r="X14" s="152"/>
      <c r="Y14" s="468"/>
      <c r="Z14" s="468"/>
      <c r="AA14" s="468"/>
      <c r="AB14" s="468"/>
      <c r="AC14" s="468"/>
      <c r="AD14" s="468"/>
    </row>
    <row r="15" spans="1:30" x14ac:dyDescent="0.2">
      <c r="A15" s="2" t="s">
        <v>3</v>
      </c>
      <c r="B15" s="2">
        <f t="shared" si="4"/>
        <v>5</v>
      </c>
      <c r="C15" s="24"/>
      <c r="D15" s="24"/>
      <c r="E15" s="24"/>
      <c r="F15" s="44">
        <f t="shared" si="10"/>
        <v>0</v>
      </c>
      <c r="G15" s="58" t="str">
        <f t="shared" si="1"/>
        <v/>
      </c>
      <c r="H15" s="199"/>
      <c r="I15" s="199"/>
      <c r="J15" s="199"/>
      <c r="K15" s="44">
        <f t="shared" si="11"/>
        <v>0</v>
      </c>
      <c r="L15" s="206" t="str">
        <f t="shared" si="3"/>
        <v/>
      </c>
      <c r="M15" s="78"/>
      <c r="N15" s="78"/>
      <c r="O15" s="107">
        <f t="shared" si="12"/>
        <v>0</v>
      </c>
      <c r="P15" s="78"/>
      <c r="Q15" s="107">
        <f t="shared" si="13"/>
        <v>0</v>
      </c>
      <c r="R15" s="78"/>
      <c r="S15" s="107">
        <f t="shared" si="14"/>
        <v>0</v>
      </c>
      <c r="T15" s="78"/>
      <c r="U15" s="107">
        <f t="shared" si="15"/>
        <v>0</v>
      </c>
      <c r="V15" s="78"/>
      <c r="W15" s="107">
        <f t="shared" si="16"/>
        <v>0</v>
      </c>
      <c r="X15" s="152"/>
      <c r="Y15" s="468"/>
      <c r="Z15" s="468"/>
      <c r="AA15" s="468"/>
      <c r="AB15" s="468"/>
      <c r="AC15" s="468"/>
      <c r="AD15" s="468"/>
    </row>
    <row r="16" spans="1:30" x14ac:dyDescent="0.2">
      <c r="A16" s="2" t="s">
        <v>4</v>
      </c>
      <c r="B16" s="2">
        <f t="shared" si="4"/>
        <v>6</v>
      </c>
      <c r="C16" s="24"/>
      <c r="D16" s="24"/>
      <c r="E16" s="24"/>
      <c r="F16" s="44">
        <f t="shared" si="10"/>
        <v>0</v>
      </c>
      <c r="G16" s="58" t="str">
        <f t="shared" si="1"/>
        <v/>
      </c>
      <c r="H16" s="199"/>
      <c r="I16" s="199"/>
      <c r="J16" s="199"/>
      <c r="K16" s="44">
        <f t="shared" si="11"/>
        <v>0</v>
      </c>
      <c r="L16" s="206" t="str">
        <f t="shared" si="3"/>
        <v/>
      </c>
      <c r="M16" s="78"/>
      <c r="N16" s="78"/>
      <c r="O16" s="107">
        <f t="shared" si="12"/>
        <v>0</v>
      </c>
      <c r="P16" s="78"/>
      <c r="Q16" s="107">
        <f t="shared" si="13"/>
        <v>0</v>
      </c>
      <c r="R16" s="78"/>
      <c r="S16" s="107">
        <f t="shared" si="14"/>
        <v>0</v>
      </c>
      <c r="T16" s="78"/>
      <c r="U16" s="107">
        <f t="shared" si="15"/>
        <v>0</v>
      </c>
      <c r="V16" s="78"/>
      <c r="W16" s="107">
        <f t="shared" si="16"/>
        <v>0</v>
      </c>
      <c r="X16" s="152"/>
      <c r="Y16" s="468"/>
      <c r="Z16" s="468"/>
      <c r="AA16" s="468"/>
      <c r="AB16" s="468"/>
      <c r="AC16" s="468"/>
      <c r="AD16" s="468"/>
    </row>
    <row r="17" spans="1:50" x14ac:dyDescent="0.2">
      <c r="A17" s="76" t="s">
        <v>5</v>
      </c>
      <c r="B17" s="76">
        <f>B16+1</f>
        <v>7</v>
      </c>
      <c r="C17" s="24"/>
      <c r="D17" s="24"/>
      <c r="E17" s="24"/>
      <c r="F17" s="44">
        <f t="shared" si="10"/>
        <v>0</v>
      </c>
      <c r="G17" s="58" t="str">
        <f t="shared" si="1"/>
        <v/>
      </c>
      <c r="H17" s="199"/>
      <c r="I17" s="199"/>
      <c r="J17" s="199"/>
      <c r="K17" s="44">
        <f t="shared" si="11"/>
        <v>0</v>
      </c>
      <c r="L17" s="206" t="str">
        <f t="shared" si="3"/>
        <v/>
      </c>
      <c r="M17" s="78"/>
      <c r="N17" s="78"/>
      <c r="O17" s="107">
        <f t="shared" si="12"/>
        <v>0</v>
      </c>
      <c r="P17" s="78"/>
      <c r="Q17" s="107">
        <f t="shared" si="13"/>
        <v>0</v>
      </c>
      <c r="R17" s="78"/>
      <c r="S17" s="107">
        <f t="shared" si="14"/>
        <v>0</v>
      </c>
      <c r="T17" s="78"/>
      <c r="U17" s="107">
        <f t="shared" si="15"/>
        <v>0</v>
      </c>
      <c r="V17" s="78"/>
      <c r="W17" s="107">
        <f t="shared" si="16"/>
        <v>0</v>
      </c>
      <c r="X17" s="152"/>
      <c r="Y17" s="468"/>
      <c r="Z17" s="468"/>
      <c r="AA17" s="468"/>
      <c r="AB17" s="468"/>
      <c r="AC17" s="468"/>
      <c r="AD17" s="468"/>
    </row>
    <row r="18" spans="1:50" x14ac:dyDescent="0.2">
      <c r="A18" s="397" t="s">
        <v>67</v>
      </c>
      <c r="B18" s="398"/>
      <c r="C18" s="11">
        <f>SUM(C11:C17)</f>
        <v>0</v>
      </c>
      <c r="D18" s="11">
        <f>SUM(D11:D17)+ROUNDDOWN(F18/60,0)</f>
        <v>0</v>
      </c>
      <c r="E18" s="11">
        <f>F18-60*ROUNDDOWN(F18/60,0)</f>
        <v>0</v>
      </c>
      <c r="F18" s="90">
        <f>SUM(F11:F17)</f>
        <v>0</v>
      </c>
      <c r="G18" s="34">
        <f>IF((D18*60+E18)=0,0,ROUND((C18*60)/(D18*60+E18),1))</f>
        <v>0</v>
      </c>
      <c r="H18" s="11">
        <f>SUM(H11:H17)</f>
        <v>0</v>
      </c>
      <c r="I18" s="11">
        <f>SUM(I11:I17)+ROUNDDOWN(K18/60,0)</f>
        <v>0</v>
      </c>
      <c r="J18" s="11">
        <f>K18-60*ROUNDDOWN(K18/60,0)</f>
        <v>0</v>
      </c>
      <c r="K18" s="90">
        <f>SUM(K11:K17)</f>
        <v>0</v>
      </c>
      <c r="L18" s="34">
        <f>IF((I18*60+J18)=0,0,ROUND((H18*60)/(I18*60+J18),1))</f>
        <v>0</v>
      </c>
      <c r="M18" s="18">
        <f>SUM(M11:M17)</f>
        <v>0</v>
      </c>
      <c r="N18" s="18">
        <f>IF(SUM(N11:N17)=0,0,ROUND(AVERAGE(N11:N17),0))</f>
        <v>0</v>
      </c>
      <c r="O18" s="108">
        <f>IF(O17=0,0,1)</f>
        <v>0</v>
      </c>
      <c r="P18" s="18">
        <f>IF(SUM(P11:P17)=0,0,ROUND(AVERAGE(P11:P17),0))</f>
        <v>0</v>
      </c>
      <c r="Q18" s="108">
        <f>IF(Q17=0,0,1)</f>
        <v>0</v>
      </c>
      <c r="R18" s="18">
        <f>IF(SUM(R11:R17)=0,0,ROUND(AVERAGE(R11:R17),0))</f>
        <v>0</v>
      </c>
      <c r="S18" s="108">
        <f>IF(S17=0,0,1)</f>
        <v>0</v>
      </c>
      <c r="T18" s="18">
        <f>IF(SUM(T11:T17)=0,0,ROUND(AVERAGE(T11:T17),0))</f>
        <v>0</v>
      </c>
      <c r="U18" s="108">
        <f>IF(U17=0,0,1)</f>
        <v>0</v>
      </c>
      <c r="V18" s="18">
        <f>IF(SUM(V11:V17)=0,0,ROUND(AVERAGE(V11:V17),0))</f>
        <v>0</v>
      </c>
      <c r="W18" s="108">
        <f>IF(W17=0,0,1)</f>
        <v>0</v>
      </c>
      <c r="X18" s="153"/>
      <c r="Y18" s="481"/>
      <c r="Z18" s="481"/>
      <c r="AA18" s="481"/>
      <c r="AB18" s="481"/>
      <c r="AC18" s="481"/>
      <c r="AD18" s="481"/>
    </row>
    <row r="19" spans="1:50" x14ac:dyDescent="0.2">
      <c r="A19" s="44" t="s">
        <v>6</v>
      </c>
      <c r="B19" s="44">
        <f>B17+1</f>
        <v>8</v>
      </c>
      <c r="C19" s="24"/>
      <c r="D19" s="24"/>
      <c r="E19" s="24"/>
      <c r="F19" s="44">
        <f t="shared" ref="F19:F45" si="17">E19</f>
        <v>0</v>
      </c>
      <c r="G19" s="58" t="str">
        <f t="shared" si="1"/>
        <v/>
      </c>
      <c r="H19" s="199"/>
      <c r="I19" s="199"/>
      <c r="J19" s="199"/>
      <c r="K19" s="44">
        <f>J19</f>
        <v>0</v>
      </c>
      <c r="L19" s="206" t="str">
        <f t="shared" si="3"/>
        <v/>
      </c>
      <c r="M19" s="78"/>
      <c r="N19" s="78"/>
      <c r="O19" s="107">
        <f>IF(N19="",0,1)</f>
        <v>0</v>
      </c>
      <c r="P19" s="78"/>
      <c r="Q19" s="107">
        <f>IF(P19="",0,1)</f>
        <v>0</v>
      </c>
      <c r="R19" s="78"/>
      <c r="S19" s="107">
        <f>IF(R19="",0,1)</f>
        <v>0</v>
      </c>
      <c r="T19" s="78"/>
      <c r="U19" s="107">
        <f>IF(T19="",0,1)</f>
        <v>0</v>
      </c>
      <c r="V19" s="78"/>
      <c r="W19" s="107">
        <f>IF(V19="",0,1)</f>
        <v>0</v>
      </c>
      <c r="X19" s="152"/>
      <c r="Y19" s="469" t="s">
        <v>281</v>
      </c>
      <c r="Z19" s="469"/>
      <c r="AA19" s="469"/>
      <c r="AB19" s="469"/>
      <c r="AC19" s="469"/>
      <c r="AD19" s="469"/>
    </row>
    <row r="20" spans="1:50" x14ac:dyDescent="0.2">
      <c r="A20" s="2" t="s">
        <v>7</v>
      </c>
      <c r="B20" s="2">
        <f t="shared" si="4"/>
        <v>9</v>
      </c>
      <c r="C20" s="24"/>
      <c r="D20" s="24"/>
      <c r="E20" s="24"/>
      <c r="F20" s="44">
        <f t="shared" si="17"/>
        <v>0</v>
      </c>
      <c r="G20" s="58" t="str">
        <f t="shared" si="1"/>
        <v/>
      </c>
      <c r="H20" s="199"/>
      <c r="I20" s="199"/>
      <c r="J20" s="199"/>
      <c r="K20" s="44">
        <f t="shared" ref="K20:K25" si="18">J20</f>
        <v>0</v>
      </c>
      <c r="L20" s="206" t="str">
        <f t="shared" si="3"/>
        <v/>
      </c>
      <c r="M20" s="78"/>
      <c r="N20" s="78"/>
      <c r="O20" s="107">
        <f t="shared" ref="O20:O25" si="19">IF(N20="",O19,O19+1)</f>
        <v>0</v>
      </c>
      <c r="P20" s="78"/>
      <c r="Q20" s="107">
        <f t="shared" ref="Q20:Q25" si="20">IF(P20="",Q19,Q19+1)</f>
        <v>0</v>
      </c>
      <c r="R20" s="78"/>
      <c r="S20" s="107">
        <f t="shared" ref="S20:S25" si="21">IF(R20="",S19,S19+1)</f>
        <v>0</v>
      </c>
      <c r="T20" s="78"/>
      <c r="U20" s="107">
        <f t="shared" ref="U20:U25" si="22">IF(T20="",U19,U19+1)</f>
        <v>0</v>
      </c>
      <c r="V20" s="78"/>
      <c r="W20" s="107">
        <f t="shared" ref="W20:W25" si="23">IF(V20="",W19,W19+1)</f>
        <v>0</v>
      </c>
      <c r="X20" s="152"/>
      <c r="Y20" s="468"/>
      <c r="Z20" s="468"/>
      <c r="AA20" s="468"/>
      <c r="AB20" s="468"/>
      <c r="AC20" s="468"/>
      <c r="AD20" s="468"/>
    </row>
    <row r="21" spans="1:50" x14ac:dyDescent="0.2">
      <c r="A21" s="2" t="s">
        <v>8</v>
      </c>
      <c r="B21" s="2">
        <f t="shared" si="4"/>
        <v>10</v>
      </c>
      <c r="C21" s="24"/>
      <c r="D21" s="24"/>
      <c r="E21" s="24"/>
      <c r="F21" s="44">
        <f t="shared" si="17"/>
        <v>0</v>
      </c>
      <c r="G21" s="58" t="str">
        <f t="shared" si="1"/>
        <v/>
      </c>
      <c r="H21" s="199"/>
      <c r="I21" s="199"/>
      <c r="J21" s="199"/>
      <c r="K21" s="44">
        <f t="shared" si="18"/>
        <v>0</v>
      </c>
      <c r="L21" s="206" t="str">
        <f t="shared" si="3"/>
        <v/>
      </c>
      <c r="M21" s="78"/>
      <c r="N21" s="78"/>
      <c r="O21" s="107">
        <f t="shared" si="19"/>
        <v>0</v>
      </c>
      <c r="P21" s="78"/>
      <c r="Q21" s="107">
        <f t="shared" si="20"/>
        <v>0</v>
      </c>
      <c r="R21" s="78"/>
      <c r="S21" s="107">
        <f t="shared" si="21"/>
        <v>0</v>
      </c>
      <c r="T21" s="78"/>
      <c r="U21" s="107">
        <f t="shared" si="22"/>
        <v>0</v>
      </c>
      <c r="V21" s="78"/>
      <c r="W21" s="107">
        <f t="shared" si="23"/>
        <v>0</v>
      </c>
      <c r="X21" s="152"/>
      <c r="Y21" s="468"/>
      <c r="Z21" s="468"/>
      <c r="AA21" s="468"/>
      <c r="AB21" s="468"/>
      <c r="AC21" s="468"/>
      <c r="AD21" s="468"/>
    </row>
    <row r="22" spans="1:50" x14ac:dyDescent="0.2">
      <c r="A22" s="2" t="s">
        <v>2</v>
      </c>
      <c r="B22" s="2">
        <f t="shared" si="4"/>
        <v>11</v>
      </c>
      <c r="C22" s="24"/>
      <c r="D22" s="24"/>
      <c r="E22" s="24"/>
      <c r="F22" s="44">
        <f t="shared" si="17"/>
        <v>0</v>
      </c>
      <c r="G22" s="58" t="str">
        <f t="shared" si="1"/>
        <v/>
      </c>
      <c r="H22" s="199"/>
      <c r="I22" s="199"/>
      <c r="J22" s="199"/>
      <c r="K22" s="44">
        <f t="shared" si="18"/>
        <v>0</v>
      </c>
      <c r="L22" s="206" t="str">
        <f t="shared" si="3"/>
        <v/>
      </c>
      <c r="M22" s="78"/>
      <c r="N22" s="78"/>
      <c r="O22" s="107">
        <f t="shared" si="19"/>
        <v>0</v>
      </c>
      <c r="P22" s="78"/>
      <c r="Q22" s="107">
        <f t="shared" si="20"/>
        <v>0</v>
      </c>
      <c r="R22" s="78"/>
      <c r="S22" s="107">
        <f t="shared" si="21"/>
        <v>0</v>
      </c>
      <c r="T22" s="78"/>
      <c r="U22" s="107">
        <f t="shared" si="22"/>
        <v>0</v>
      </c>
      <c r="V22" s="78"/>
      <c r="W22" s="107">
        <f t="shared" si="23"/>
        <v>0</v>
      </c>
      <c r="X22" s="152"/>
      <c r="Y22" s="468"/>
      <c r="Z22" s="468"/>
      <c r="AA22" s="468"/>
      <c r="AB22" s="468"/>
      <c r="AC22" s="468"/>
      <c r="AD22" s="468"/>
    </row>
    <row r="23" spans="1:50" x14ac:dyDescent="0.2">
      <c r="A23" s="2" t="s">
        <v>3</v>
      </c>
      <c r="B23" s="2">
        <f t="shared" si="4"/>
        <v>12</v>
      </c>
      <c r="C23" s="24"/>
      <c r="D23" s="24"/>
      <c r="E23" s="24"/>
      <c r="F23" s="44">
        <f t="shared" si="17"/>
        <v>0</v>
      </c>
      <c r="G23" s="58" t="str">
        <f t="shared" si="1"/>
        <v/>
      </c>
      <c r="H23" s="199"/>
      <c r="I23" s="199"/>
      <c r="J23" s="199"/>
      <c r="K23" s="44">
        <f t="shared" si="18"/>
        <v>0</v>
      </c>
      <c r="L23" s="206" t="str">
        <f t="shared" si="3"/>
        <v/>
      </c>
      <c r="M23" s="78"/>
      <c r="N23" s="78"/>
      <c r="O23" s="107">
        <f t="shared" si="19"/>
        <v>0</v>
      </c>
      <c r="P23" s="78"/>
      <c r="Q23" s="107">
        <f t="shared" si="20"/>
        <v>0</v>
      </c>
      <c r="R23" s="78"/>
      <c r="S23" s="107">
        <f t="shared" si="21"/>
        <v>0</v>
      </c>
      <c r="T23" s="78"/>
      <c r="U23" s="107">
        <f t="shared" si="22"/>
        <v>0</v>
      </c>
      <c r="V23" s="78"/>
      <c r="W23" s="107">
        <f t="shared" si="23"/>
        <v>0</v>
      </c>
      <c r="X23" s="152"/>
      <c r="Y23" s="468"/>
      <c r="Z23" s="468"/>
      <c r="AA23" s="468"/>
      <c r="AB23" s="468"/>
      <c r="AC23" s="468"/>
      <c r="AD23" s="468"/>
    </row>
    <row r="24" spans="1:50" x14ac:dyDescent="0.2">
      <c r="A24" s="53" t="s">
        <v>4</v>
      </c>
      <c r="B24" s="53">
        <f>B23+1</f>
        <v>13</v>
      </c>
      <c r="C24" s="24"/>
      <c r="D24" s="24"/>
      <c r="E24" s="24"/>
      <c r="F24" s="44">
        <f t="shared" si="17"/>
        <v>0</v>
      </c>
      <c r="G24" s="58" t="str">
        <f t="shared" si="1"/>
        <v/>
      </c>
      <c r="H24" s="199"/>
      <c r="I24" s="199"/>
      <c r="J24" s="199"/>
      <c r="K24" s="44">
        <f t="shared" si="18"/>
        <v>0</v>
      </c>
      <c r="L24" s="206" t="str">
        <f t="shared" si="3"/>
        <v/>
      </c>
      <c r="M24" s="78"/>
      <c r="N24" s="78"/>
      <c r="O24" s="107">
        <f t="shared" si="19"/>
        <v>0</v>
      </c>
      <c r="P24" s="78"/>
      <c r="Q24" s="107">
        <f t="shared" si="20"/>
        <v>0</v>
      </c>
      <c r="R24" s="78"/>
      <c r="S24" s="107">
        <f t="shared" si="21"/>
        <v>0</v>
      </c>
      <c r="T24" s="78"/>
      <c r="U24" s="107">
        <f t="shared" si="22"/>
        <v>0</v>
      </c>
      <c r="V24" s="78"/>
      <c r="W24" s="107">
        <f t="shared" si="23"/>
        <v>0</v>
      </c>
      <c r="X24" s="152"/>
      <c r="Y24" s="468"/>
      <c r="Z24" s="468"/>
      <c r="AA24" s="468"/>
      <c r="AB24" s="468"/>
      <c r="AC24" s="468"/>
      <c r="AD24" s="468"/>
    </row>
    <row r="25" spans="1:50" x14ac:dyDescent="0.2">
      <c r="A25" s="44" t="s">
        <v>5</v>
      </c>
      <c r="B25" s="44">
        <f>B24+1</f>
        <v>14</v>
      </c>
      <c r="C25" s="24"/>
      <c r="D25" s="24"/>
      <c r="E25" s="24"/>
      <c r="F25" s="44">
        <f t="shared" si="17"/>
        <v>0</v>
      </c>
      <c r="G25" s="58" t="str">
        <f t="shared" si="1"/>
        <v/>
      </c>
      <c r="H25" s="199"/>
      <c r="I25" s="199"/>
      <c r="J25" s="199"/>
      <c r="K25" s="44">
        <f t="shared" si="18"/>
        <v>0</v>
      </c>
      <c r="L25" s="206" t="str">
        <f t="shared" si="3"/>
        <v/>
      </c>
      <c r="M25" s="78"/>
      <c r="N25" s="78"/>
      <c r="O25" s="107">
        <f t="shared" si="19"/>
        <v>0</v>
      </c>
      <c r="P25" s="78"/>
      <c r="Q25" s="107">
        <f t="shared" si="20"/>
        <v>0</v>
      </c>
      <c r="R25" s="78"/>
      <c r="S25" s="107">
        <f t="shared" si="21"/>
        <v>0</v>
      </c>
      <c r="T25" s="78"/>
      <c r="U25" s="107">
        <f t="shared" si="22"/>
        <v>0</v>
      </c>
      <c r="V25" s="78"/>
      <c r="W25" s="107">
        <f t="shared" si="23"/>
        <v>0</v>
      </c>
      <c r="X25" s="152"/>
      <c r="Y25" s="468"/>
      <c r="Z25" s="468"/>
      <c r="AA25" s="468"/>
      <c r="AB25" s="468"/>
      <c r="AC25" s="468"/>
      <c r="AD25" s="468"/>
    </row>
    <row r="26" spans="1:50" x14ac:dyDescent="0.2">
      <c r="A26" s="397" t="s">
        <v>66</v>
      </c>
      <c r="B26" s="398"/>
      <c r="C26" s="11">
        <f>SUM(C19:C25)</f>
        <v>0</v>
      </c>
      <c r="D26" s="11">
        <f>SUM(D19:D25)+ROUNDDOWN(F26/60,0)</f>
        <v>0</v>
      </c>
      <c r="E26" s="11">
        <f>F26-60*ROUNDDOWN(F26/60,0)</f>
        <v>0</v>
      </c>
      <c r="F26" s="90">
        <f>SUM(F19:F25)</f>
        <v>0</v>
      </c>
      <c r="G26" s="34">
        <f>IF((D26*60+E26)=0,0,ROUND((C26*60)/(D26*60+E26),1))</f>
        <v>0</v>
      </c>
      <c r="H26" s="11">
        <f>SUM(H19:H25)</f>
        <v>0</v>
      </c>
      <c r="I26" s="11">
        <f>SUM(I19:I25)+ROUNDDOWN(K26/60,0)</f>
        <v>0</v>
      </c>
      <c r="J26" s="11">
        <f>K26-60*ROUNDDOWN(K26/60,0)</f>
        <v>0</v>
      </c>
      <c r="K26" s="90">
        <f>SUM(K19:K25)</f>
        <v>0</v>
      </c>
      <c r="L26" s="34">
        <f>IF((I26*60+J26)=0,0,ROUND((H26*60)/(I26*60+J26),1))</f>
        <v>0</v>
      </c>
      <c r="M26" s="18">
        <f>SUM(M19:M25)</f>
        <v>0</v>
      </c>
      <c r="N26" s="18">
        <f>IF(SUM(N19:N25)=0,0,ROUND(AVERAGE(N19:N25),0))</f>
        <v>0</v>
      </c>
      <c r="O26" s="108">
        <f>IF(O25=0,0,1)</f>
        <v>0</v>
      </c>
      <c r="P26" s="18">
        <f>IF(SUM(P19:P25)=0,0,ROUND(AVERAGE(P19:P25),0))</f>
        <v>0</v>
      </c>
      <c r="Q26" s="108">
        <f>IF(Q25=0,0,1)</f>
        <v>0</v>
      </c>
      <c r="R26" s="18">
        <f>IF(SUM(R19:R25)=0,0,ROUND(AVERAGE(R19:R25),0))</f>
        <v>0</v>
      </c>
      <c r="S26" s="108">
        <f>IF(S25=0,0,1)</f>
        <v>0</v>
      </c>
      <c r="T26" s="18">
        <f>IF(SUM(T19:T25)=0,0,ROUND(AVERAGE(T19:T25),0))</f>
        <v>0</v>
      </c>
      <c r="U26" s="108">
        <f>IF(U25=0,0,1)</f>
        <v>0</v>
      </c>
      <c r="V26" s="18">
        <f>IF(SUM(V19:V25)=0,0,ROUND(AVERAGE(V19:V25),0))</f>
        <v>0</v>
      </c>
      <c r="W26" s="108">
        <f>IF(W25=0,0,1)</f>
        <v>0</v>
      </c>
      <c r="X26" s="153"/>
      <c r="Y26" s="481"/>
      <c r="Z26" s="481"/>
      <c r="AA26" s="481"/>
      <c r="AB26" s="481"/>
      <c r="AC26" s="481"/>
      <c r="AD26" s="481"/>
    </row>
    <row r="27" spans="1:50" s="48" customFormat="1" x14ac:dyDescent="0.2">
      <c r="A27" s="55" t="s">
        <v>98</v>
      </c>
      <c r="B27" s="54">
        <f>B25+1</f>
        <v>15</v>
      </c>
      <c r="C27" s="24"/>
      <c r="D27" s="24"/>
      <c r="E27" s="24"/>
      <c r="F27" s="44">
        <f t="shared" si="17"/>
        <v>0</v>
      </c>
      <c r="G27" s="58" t="str">
        <f t="shared" si="1"/>
        <v/>
      </c>
      <c r="H27" s="199"/>
      <c r="I27" s="199"/>
      <c r="J27" s="199"/>
      <c r="K27" s="44">
        <f>J27</f>
        <v>0</v>
      </c>
      <c r="L27" s="206" t="str">
        <f t="shared" si="3"/>
        <v/>
      </c>
      <c r="M27" s="78"/>
      <c r="N27" s="78"/>
      <c r="O27" s="107">
        <f>IF(N27="",0,1)</f>
        <v>0</v>
      </c>
      <c r="P27" s="78"/>
      <c r="Q27" s="107">
        <f>IF(P27="",0,1)</f>
        <v>0</v>
      </c>
      <c r="R27" s="78"/>
      <c r="S27" s="107">
        <f>IF(R27="",0,1)</f>
        <v>0</v>
      </c>
      <c r="T27" s="78"/>
      <c r="U27" s="107">
        <f>IF(T27="",0,1)</f>
        <v>0</v>
      </c>
      <c r="V27" s="78"/>
      <c r="W27" s="107">
        <f>IF(V27="",0,1)</f>
        <v>0</v>
      </c>
      <c r="X27" s="154"/>
      <c r="Y27" s="468"/>
      <c r="Z27" s="468"/>
      <c r="AA27" s="468"/>
      <c r="AB27" s="468"/>
      <c r="AC27" s="468"/>
      <c r="AD27" s="468"/>
      <c r="AE27"/>
      <c r="AF27"/>
      <c r="AG27"/>
      <c r="AH27"/>
      <c r="AI27"/>
      <c r="AJ27"/>
      <c r="AK27"/>
      <c r="AL27"/>
      <c r="AM27"/>
      <c r="AN27"/>
      <c r="AO27"/>
      <c r="AP27"/>
      <c r="AQ27"/>
      <c r="AR27"/>
      <c r="AS27"/>
      <c r="AT27"/>
      <c r="AU27"/>
      <c r="AV27"/>
      <c r="AW27"/>
      <c r="AX27"/>
    </row>
    <row r="28" spans="1:50" s="48" customFormat="1" x14ac:dyDescent="0.2">
      <c r="A28" s="55" t="s">
        <v>101</v>
      </c>
      <c r="B28" s="54">
        <f t="shared" ref="B28:B33" si="24">B27+1</f>
        <v>16</v>
      </c>
      <c r="C28" s="24"/>
      <c r="D28" s="24"/>
      <c r="E28" s="24"/>
      <c r="F28" s="44">
        <f t="shared" si="17"/>
        <v>0</v>
      </c>
      <c r="G28" s="58" t="str">
        <f t="shared" si="1"/>
        <v/>
      </c>
      <c r="H28" s="199"/>
      <c r="I28" s="199"/>
      <c r="J28" s="199"/>
      <c r="K28" s="44">
        <f t="shared" ref="K28:K33" si="25">J28</f>
        <v>0</v>
      </c>
      <c r="L28" s="206" t="str">
        <f t="shared" si="3"/>
        <v/>
      </c>
      <c r="M28" s="78"/>
      <c r="N28" s="78"/>
      <c r="O28" s="107">
        <f t="shared" ref="O28:O33" si="26">IF(N28="",O27,O27+1)</f>
        <v>0</v>
      </c>
      <c r="P28" s="78"/>
      <c r="Q28" s="107">
        <f t="shared" ref="Q28:Q33" si="27">IF(P28="",Q27,Q27+1)</f>
        <v>0</v>
      </c>
      <c r="R28" s="78"/>
      <c r="S28" s="107">
        <f t="shared" ref="S28:S33" si="28">IF(R28="",S27,S27+1)</f>
        <v>0</v>
      </c>
      <c r="T28" s="78"/>
      <c r="U28" s="107">
        <f t="shared" ref="U28:U33" si="29">IF(T28="",U27,U27+1)</f>
        <v>0</v>
      </c>
      <c r="V28" s="78"/>
      <c r="W28" s="107">
        <f t="shared" ref="W28:W33" si="30">IF(V28="",W27,W27+1)</f>
        <v>0</v>
      </c>
      <c r="X28" s="154"/>
      <c r="Y28" s="468"/>
      <c r="Z28" s="468"/>
      <c r="AA28" s="468"/>
      <c r="AB28" s="468"/>
      <c r="AC28" s="468"/>
      <c r="AD28" s="468"/>
      <c r="AE28"/>
      <c r="AF28"/>
      <c r="AG28"/>
      <c r="AH28"/>
      <c r="AI28"/>
      <c r="AJ28"/>
      <c r="AK28"/>
      <c r="AL28"/>
      <c r="AM28"/>
      <c r="AN28"/>
      <c r="AO28"/>
      <c r="AP28"/>
      <c r="AQ28"/>
      <c r="AR28"/>
      <c r="AS28"/>
      <c r="AT28"/>
      <c r="AU28"/>
      <c r="AV28"/>
      <c r="AW28"/>
      <c r="AX28"/>
    </row>
    <row r="29" spans="1:50" s="48" customFormat="1" x14ac:dyDescent="0.2">
      <c r="A29" s="55" t="s">
        <v>102</v>
      </c>
      <c r="B29" s="54">
        <f t="shared" si="24"/>
        <v>17</v>
      </c>
      <c r="C29" s="24"/>
      <c r="D29" s="24"/>
      <c r="E29" s="24"/>
      <c r="F29" s="44">
        <f t="shared" si="17"/>
        <v>0</v>
      </c>
      <c r="G29" s="58" t="str">
        <f t="shared" si="1"/>
        <v/>
      </c>
      <c r="H29" s="199"/>
      <c r="I29" s="199"/>
      <c r="J29" s="199"/>
      <c r="K29" s="44">
        <f t="shared" si="25"/>
        <v>0</v>
      </c>
      <c r="L29" s="206" t="str">
        <f t="shared" si="3"/>
        <v/>
      </c>
      <c r="M29" s="78"/>
      <c r="N29" s="78"/>
      <c r="O29" s="107">
        <f t="shared" si="26"/>
        <v>0</v>
      </c>
      <c r="P29" s="78"/>
      <c r="Q29" s="107">
        <f t="shared" si="27"/>
        <v>0</v>
      </c>
      <c r="R29" s="78"/>
      <c r="S29" s="107">
        <f t="shared" si="28"/>
        <v>0</v>
      </c>
      <c r="T29" s="78"/>
      <c r="U29" s="107">
        <f t="shared" si="29"/>
        <v>0</v>
      </c>
      <c r="V29" s="78"/>
      <c r="W29" s="107">
        <f t="shared" si="30"/>
        <v>0</v>
      </c>
      <c r="X29" s="154"/>
      <c r="Y29" s="468"/>
      <c r="Z29" s="468"/>
      <c r="AA29" s="468"/>
      <c r="AB29" s="468"/>
      <c r="AC29" s="468"/>
      <c r="AD29" s="468"/>
      <c r="AE29"/>
      <c r="AF29"/>
      <c r="AG29"/>
      <c r="AH29"/>
      <c r="AI29"/>
      <c r="AJ29"/>
      <c r="AK29"/>
      <c r="AL29"/>
      <c r="AM29"/>
      <c r="AN29"/>
      <c r="AO29"/>
      <c r="AP29"/>
      <c r="AQ29"/>
      <c r="AR29"/>
      <c r="AS29"/>
      <c r="AT29"/>
      <c r="AU29"/>
      <c r="AV29"/>
      <c r="AW29"/>
      <c r="AX29"/>
    </row>
    <row r="30" spans="1:50" s="48" customFormat="1" x14ac:dyDescent="0.2">
      <c r="A30" s="81" t="s">
        <v>99</v>
      </c>
      <c r="B30" s="82">
        <f t="shared" si="24"/>
        <v>18</v>
      </c>
      <c r="C30" s="24"/>
      <c r="D30" s="24"/>
      <c r="E30" s="24"/>
      <c r="F30" s="44">
        <f t="shared" si="17"/>
        <v>0</v>
      </c>
      <c r="G30" s="58" t="str">
        <f t="shared" si="1"/>
        <v/>
      </c>
      <c r="H30" s="199"/>
      <c r="I30" s="199"/>
      <c r="J30" s="199"/>
      <c r="K30" s="44">
        <f t="shared" si="25"/>
        <v>0</v>
      </c>
      <c r="L30" s="206" t="str">
        <f t="shared" si="3"/>
        <v/>
      </c>
      <c r="M30" s="78"/>
      <c r="N30" s="78"/>
      <c r="O30" s="107">
        <f t="shared" si="26"/>
        <v>0</v>
      </c>
      <c r="P30" s="78"/>
      <c r="Q30" s="107">
        <f t="shared" si="27"/>
        <v>0</v>
      </c>
      <c r="R30" s="78"/>
      <c r="S30" s="107">
        <f t="shared" si="28"/>
        <v>0</v>
      </c>
      <c r="T30" s="78"/>
      <c r="U30" s="107">
        <f t="shared" si="29"/>
        <v>0</v>
      </c>
      <c r="V30" s="78"/>
      <c r="W30" s="107">
        <f t="shared" si="30"/>
        <v>0</v>
      </c>
      <c r="X30" s="154"/>
      <c r="Y30" s="389" t="s">
        <v>282</v>
      </c>
      <c r="Z30" s="390"/>
      <c r="AA30" s="390"/>
      <c r="AB30" s="390"/>
      <c r="AC30" s="390"/>
      <c r="AD30" s="391"/>
      <c r="AE30"/>
      <c r="AF30"/>
      <c r="AG30"/>
      <c r="AH30"/>
      <c r="AI30"/>
      <c r="AJ30"/>
      <c r="AK30"/>
      <c r="AL30"/>
      <c r="AM30"/>
      <c r="AN30"/>
      <c r="AO30"/>
      <c r="AP30"/>
      <c r="AQ30"/>
      <c r="AR30"/>
      <c r="AS30"/>
      <c r="AT30"/>
      <c r="AU30"/>
      <c r="AV30"/>
      <c r="AW30"/>
      <c r="AX30"/>
    </row>
    <row r="31" spans="1:50" s="48" customFormat="1" x14ac:dyDescent="0.2">
      <c r="A31" s="55" t="s">
        <v>95</v>
      </c>
      <c r="B31" s="54">
        <f t="shared" si="24"/>
        <v>19</v>
      </c>
      <c r="C31" s="24"/>
      <c r="D31" s="24"/>
      <c r="E31" s="24"/>
      <c r="F31" s="44">
        <f t="shared" si="17"/>
        <v>0</v>
      </c>
      <c r="G31" s="58" t="str">
        <f t="shared" si="1"/>
        <v/>
      </c>
      <c r="H31" s="199"/>
      <c r="I31" s="199"/>
      <c r="J31" s="199"/>
      <c r="K31" s="44">
        <f t="shared" si="25"/>
        <v>0</v>
      </c>
      <c r="L31" s="206" t="str">
        <f t="shared" si="3"/>
        <v/>
      </c>
      <c r="M31" s="78"/>
      <c r="N31" s="78"/>
      <c r="O31" s="107">
        <f t="shared" si="26"/>
        <v>0</v>
      </c>
      <c r="P31" s="78"/>
      <c r="Q31" s="107">
        <f t="shared" si="27"/>
        <v>0</v>
      </c>
      <c r="R31" s="78"/>
      <c r="S31" s="107">
        <f t="shared" si="28"/>
        <v>0</v>
      </c>
      <c r="T31" s="78"/>
      <c r="U31" s="107">
        <f t="shared" si="29"/>
        <v>0</v>
      </c>
      <c r="V31" s="78"/>
      <c r="W31" s="107">
        <f t="shared" si="30"/>
        <v>0</v>
      </c>
      <c r="X31" s="154"/>
      <c r="Y31" s="385"/>
      <c r="Z31" s="386"/>
      <c r="AA31" s="386"/>
      <c r="AB31" s="386"/>
      <c r="AC31" s="386"/>
      <c r="AD31" s="387"/>
      <c r="AE31"/>
      <c r="AF31"/>
      <c r="AG31"/>
      <c r="AH31"/>
      <c r="AI31"/>
      <c r="AJ31"/>
      <c r="AK31"/>
      <c r="AL31"/>
      <c r="AM31"/>
      <c r="AN31"/>
      <c r="AO31"/>
      <c r="AP31"/>
      <c r="AQ31"/>
      <c r="AR31"/>
      <c r="AS31"/>
      <c r="AT31"/>
      <c r="AU31"/>
      <c r="AV31"/>
      <c r="AW31"/>
      <c r="AX31"/>
    </row>
    <row r="32" spans="1:50" s="48" customFormat="1" x14ac:dyDescent="0.2">
      <c r="A32" s="55" t="s">
        <v>96</v>
      </c>
      <c r="B32" s="54">
        <f t="shared" si="24"/>
        <v>20</v>
      </c>
      <c r="C32" s="24"/>
      <c r="D32" s="24"/>
      <c r="E32" s="24"/>
      <c r="F32" s="44">
        <f t="shared" si="17"/>
        <v>0</v>
      </c>
      <c r="G32" s="58" t="str">
        <f t="shared" si="1"/>
        <v/>
      </c>
      <c r="H32" s="199"/>
      <c r="I32" s="199"/>
      <c r="J32" s="199"/>
      <c r="K32" s="44">
        <f t="shared" si="25"/>
        <v>0</v>
      </c>
      <c r="L32" s="206" t="str">
        <f t="shared" si="3"/>
        <v/>
      </c>
      <c r="M32" s="78"/>
      <c r="N32" s="78"/>
      <c r="O32" s="107">
        <f t="shared" si="26"/>
        <v>0</v>
      </c>
      <c r="P32" s="78"/>
      <c r="Q32" s="107">
        <f t="shared" si="27"/>
        <v>0</v>
      </c>
      <c r="R32" s="78"/>
      <c r="S32" s="107">
        <f t="shared" si="28"/>
        <v>0</v>
      </c>
      <c r="T32" s="78"/>
      <c r="U32" s="107">
        <f t="shared" si="29"/>
        <v>0</v>
      </c>
      <c r="V32" s="78"/>
      <c r="W32" s="107">
        <f t="shared" si="30"/>
        <v>0</v>
      </c>
      <c r="X32" s="154"/>
      <c r="Y32" s="385"/>
      <c r="Z32" s="386"/>
      <c r="AA32" s="386"/>
      <c r="AB32" s="386"/>
      <c r="AC32" s="386"/>
      <c r="AD32" s="387"/>
      <c r="AE32"/>
      <c r="AF32"/>
      <c r="AG32"/>
      <c r="AH32"/>
      <c r="AI32"/>
      <c r="AJ32"/>
      <c r="AK32"/>
      <c r="AL32"/>
      <c r="AM32"/>
      <c r="AN32"/>
      <c r="AO32"/>
      <c r="AP32"/>
      <c r="AQ32"/>
      <c r="AR32"/>
      <c r="AS32"/>
      <c r="AT32"/>
      <c r="AU32"/>
      <c r="AV32"/>
      <c r="AW32"/>
      <c r="AX32"/>
    </row>
    <row r="33" spans="1:50" s="48" customFormat="1" x14ac:dyDescent="0.2">
      <c r="A33" s="81" t="s">
        <v>97</v>
      </c>
      <c r="B33" s="82">
        <f t="shared" si="24"/>
        <v>21</v>
      </c>
      <c r="C33" s="24"/>
      <c r="D33" s="24"/>
      <c r="E33" s="24"/>
      <c r="F33" s="44">
        <f t="shared" si="17"/>
        <v>0</v>
      </c>
      <c r="G33" s="58" t="str">
        <f t="shared" si="1"/>
        <v/>
      </c>
      <c r="H33" s="199"/>
      <c r="I33" s="199"/>
      <c r="J33" s="199"/>
      <c r="K33" s="44">
        <f t="shared" si="25"/>
        <v>0</v>
      </c>
      <c r="L33" s="206" t="str">
        <f t="shared" si="3"/>
        <v/>
      </c>
      <c r="M33" s="78"/>
      <c r="N33" s="78"/>
      <c r="O33" s="107">
        <f t="shared" si="26"/>
        <v>0</v>
      </c>
      <c r="P33" s="78"/>
      <c r="Q33" s="107">
        <f t="shared" si="27"/>
        <v>0</v>
      </c>
      <c r="R33" s="78"/>
      <c r="S33" s="107">
        <f t="shared" si="28"/>
        <v>0</v>
      </c>
      <c r="T33" s="78"/>
      <c r="U33" s="107">
        <f t="shared" si="29"/>
        <v>0</v>
      </c>
      <c r="V33" s="78"/>
      <c r="W33" s="107">
        <f t="shared" si="30"/>
        <v>0</v>
      </c>
      <c r="X33" s="154"/>
      <c r="Y33" s="385"/>
      <c r="Z33" s="386"/>
      <c r="AA33" s="386"/>
      <c r="AB33" s="386"/>
      <c r="AC33" s="386"/>
      <c r="AD33" s="387"/>
      <c r="AE33"/>
      <c r="AF33"/>
      <c r="AG33"/>
      <c r="AH33"/>
      <c r="AI33"/>
      <c r="AJ33"/>
      <c r="AK33"/>
      <c r="AL33"/>
      <c r="AM33"/>
      <c r="AN33"/>
      <c r="AO33"/>
      <c r="AP33"/>
      <c r="AQ33"/>
      <c r="AR33"/>
      <c r="AS33"/>
      <c r="AT33"/>
      <c r="AU33"/>
      <c r="AV33"/>
      <c r="AW33"/>
      <c r="AX33"/>
    </row>
    <row r="34" spans="1:50" s="48" customFormat="1" x14ac:dyDescent="0.2">
      <c r="A34" s="397" t="s">
        <v>68</v>
      </c>
      <c r="B34" s="398"/>
      <c r="C34" s="11">
        <f>SUM(C27:C33)</f>
        <v>0</v>
      </c>
      <c r="D34" s="11">
        <f>SUM(D27:D33)+ROUNDDOWN(F34/60,0)</f>
        <v>0</v>
      </c>
      <c r="E34" s="11">
        <f>F34-60*ROUNDDOWN(F34/60,0)</f>
        <v>0</v>
      </c>
      <c r="F34" s="90">
        <f>SUM(F27:F33)</f>
        <v>0</v>
      </c>
      <c r="G34" s="34">
        <f>IF((D34*60+E34)=0,0,ROUND((C34*60)/(D34*60+E34),1))</f>
        <v>0</v>
      </c>
      <c r="H34" s="11">
        <f>SUM(H27:H33)</f>
        <v>0</v>
      </c>
      <c r="I34" s="11">
        <f>SUM(I27:I33)+ROUNDDOWN(K34/60,0)</f>
        <v>0</v>
      </c>
      <c r="J34" s="11">
        <f>K34-60*ROUNDDOWN(K34/60,0)</f>
        <v>0</v>
      </c>
      <c r="K34" s="90">
        <f>SUM(K27:K33)</f>
        <v>0</v>
      </c>
      <c r="L34" s="34">
        <f>IF((I34*60+J34)=0,0,ROUND((H34*60)/(I34*60+J34),1))</f>
        <v>0</v>
      </c>
      <c r="M34" s="18">
        <f>SUM(M27:M33)</f>
        <v>0</v>
      </c>
      <c r="N34" s="18">
        <f>IF(SUM(N27:N33)=0,0,ROUND(AVERAGE(N27:N33),0))</f>
        <v>0</v>
      </c>
      <c r="O34" s="108">
        <f>IF(O33=0,0,1)</f>
        <v>0</v>
      </c>
      <c r="P34" s="18">
        <f>IF(SUM(P27:P33)=0,0,ROUND(AVERAGE(P27:P33),0))</f>
        <v>0</v>
      </c>
      <c r="Q34" s="108">
        <f>IF(Q33=0,0,1)</f>
        <v>0</v>
      </c>
      <c r="R34" s="18">
        <f>IF(SUM(R27:R33)=0,0,ROUND(AVERAGE(R27:R33),0))</f>
        <v>0</v>
      </c>
      <c r="S34" s="108">
        <f>IF(S33=0,0,1)</f>
        <v>0</v>
      </c>
      <c r="T34" s="18">
        <f>IF(SUM(T27:T33)=0,0,ROUND(AVERAGE(T27:T33),0))</f>
        <v>0</v>
      </c>
      <c r="U34" s="108">
        <f>IF(U33=0,0,1)</f>
        <v>0</v>
      </c>
      <c r="V34" s="18">
        <f>IF(SUM(V27:V33)=0,0,ROUND(AVERAGE(V27:V33),0))</f>
        <v>0</v>
      </c>
      <c r="W34" s="108">
        <f>IF(W33=0,0,1)</f>
        <v>0</v>
      </c>
      <c r="X34" s="150"/>
      <c r="Y34" s="411"/>
      <c r="Z34" s="412"/>
      <c r="AA34" s="412"/>
      <c r="AB34" s="412"/>
      <c r="AC34" s="412"/>
      <c r="AD34" s="413"/>
      <c r="AE34"/>
      <c r="AF34"/>
      <c r="AG34"/>
      <c r="AH34"/>
      <c r="AI34"/>
      <c r="AJ34"/>
      <c r="AK34"/>
      <c r="AL34"/>
      <c r="AM34"/>
      <c r="AN34"/>
      <c r="AO34"/>
      <c r="AP34"/>
      <c r="AQ34"/>
      <c r="AR34"/>
      <c r="AS34"/>
      <c r="AT34"/>
      <c r="AU34"/>
      <c r="AV34"/>
      <c r="AW34"/>
      <c r="AX34"/>
    </row>
    <row r="35" spans="1:50" s="48" customFormat="1" x14ac:dyDescent="0.2">
      <c r="A35" s="44" t="s">
        <v>6</v>
      </c>
      <c r="B35" s="82">
        <f>B33+1</f>
        <v>22</v>
      </c>
      <c r="C35" s="24"/>
      <c r="D35" s="24"/>
      <c r="E35" s="24"/>
      <c r="F35" s="44">
        <f t="shared" si="17"/>
        <v>0</v>
      </c>
      <c r="G35" s="58" t="str">
        <f t="shared" si="1"/>
        <v/>
      </c>
      <c r="H35" s="199"/>
      <c r="I35" s="199"/>
      <c r="J35" s="199"/>
      <c r="K35" s="44">
        <f>J35</f>
        <v>0</v>
      </c>
      <c r="L35" s="206" t="str">
        <f t="shared" si="3"/>
        <v/>
      </c>
      <c r="M35" s="78"/>
      <c r="N35" s="78"/>
      <c r="O35" s="107">
        <f>IF(N35="",0,1)</f>
        <v>0</v>
      </c>
      <c r="P35" s="78"/>
      <c r="Q35" s="107">
        <f>IF(P35="",0,1)</f>
        <v>0</v>
      </c>
      <c r="R35" s="78"/>
      <c r="S35" s="107">
        <f>IF(R35="",0,1)</f>
        <v>0</v>
      </c>
      <c r="T35" s="78"/>
      <c r="U35" s="107">
        <f>IF(T35="",0,1)</f>
        <v>0</v>
      </c>
      <c r="V35" s="78"/>
      <c r="W35" s="107">
        <f>IF(V35="",0,1)</f>
        <v>0</v>
      </c>
      <c r="X35" s="154"/>
      <c r="Y35" s="444"/>
      <c r="Z35" s="445"/>
      <c r="AA35" s="445"/>
      <c r="AB35" s="445"/>
      <c r="AC35" s="445"/>
      <c r="AD35" s="446"/>
      <c r="AE35"/>
      <c r="AF35"/>
      <c r="AG35"/>
      <c r="AH35"/>
      <c r="AI35"/>
      <c r="AJ35"/>
      <c r="AK35"/>
      <c r="AL35"/>
      <c r="AM35"/>
      <c r="AN35"/>
      <c r="AO35"/>
      <c r="AP35"/>
      <c r="AQ35"/>
      <c r="AR35"/>
      <c r="AS35"/>
      <c r="AT35"/>
      <c r="AU35"/>
      <c r="AV35"/>
      <c r="AW35"/>
      <c r="AX35"/>
    </row>
    <row r="36" spans="1:50" s="48" customFormat="1" x14ac:dyDescent="0.2">
      <c r="A36" s="2" t="s">
        <v>7</v>
      </c>
      <c r="B36" s="54">
        <f>B35+1</f>
        <v>23</v>
      </c>
      <c r="C36" s="24"/>
      <c r="D36" s="24"/>
      <c r="E36" s="24"/>
      <c r="F36" s="44">
        <f t="shared" si="17"/>
        <v>0</v>
      </c>
      <c r="G36" s="58" t="str">
        <f t="shared" si="1"/>
        <v/>
      </c>
      <c r="H36" s="199"/>
      <c r="I36" s="199"/>
      <c r="J36" s="199"/>
      <c r="K36" s="44">
        <f t="shared" ref="K36:K41" si="31">J36</f>
        <v>0</v>
      </c>
      <c r="L36" s="206" t="str">
        <f t="shared" si="3"/>
        <v/>
      </c>
      <c r="M36" s="78"/>
      <c r="N36" s="78"/>
      <c r="O36" s="107">
        <f>IF(N36="",O35,O35+1)</f>
        <v>0</v>
      </c>
      <c r="P36" s="78"/>
      <c r="Q36" s="107">
        <f>IF(P36="",Q35,Q35+1)</f>
        <v>0</v>
      </c>
      <c r="R36" s="78"/>
      <c r="S36" s="107">
        <f>IF(R36="",S35,S35+1)</f>
        <v>0</v>
      </c>
      <c r="T36" s="78"/>
      <c r="U36" s="107">
        <f>IF(T36="",U35,U35+1)</f>
        <v>0</v>
      </c>
      <c r="V36" s="78"/>
      <c r="W36" s="107">
        <f>IF(V36="",W35,W35+1)</f>
        <v>0</v>
      </c>
      <c r="X36" s="154"/>
      <c r="Y36" s="444"/>
      <c r="Z36" s="445"/>
      <c r="AA36" s="445"/>
      <c r="AB36" s="445"/>
      <c r="AC36" s="445"/>
      <c r="AD36" s="446"/>
      <c r="AE36"/>
      <c r="AF36"/>
      <c r="AG36"/>
      <c r="AH36"/>
      <c r="AI36"/>
      <c r="AJ36"/>
      <c r="AK36"/>
      <c r="AL36"/>
      <c r="AM36"/>
      <c r="AN36"/>
      <c r="AO36"/>
      <c r="AP36"/>
      <c r="AQ36"/>
      <c r="AR36"/>
      <c r="AS36"/>
      <c r="AT36"/>
      <c r="AU36"/>
      <c r="AV36"/>
      <c r="AW36"/>
      <c r="AX36"/>
    </row>
    <row r="37" spans="1:50" s="48" customFormat="1" x14ac:dyDescent="0.2">
      <c r="A37" s="2" t="s">
        <v>8</v>
      </c>
      <c r="B37" s="54">
        <f t="shared" ref="B37:B41" si="32">B36+1</f>
        <v>24</v>
      </c>
      <c r="C37" s="24"/>
      <c r="D37" s="24"/>
      <c r="E37" s="24"/>
      <c r="F37" s="44">
        <f t="shared" si="17"/>
        <v>0</v>
      </c>
      <c r="G37" s="58" t="str">
        <f t="shared" si="1"/>
        <v/>
      </c>
      <c r="H37" s="199"/>
      <c r="I37" s="199"/>
      <c r="J37" s="199"/>
      <c r="K37" s="44">
        <f t="shared" si="31"/>
        <v>0</v>
      </c>
      <c r="L37" s="206" t="str">
        <f t="shared" si="3"/>
        <v/>
      </c>
      <c r="M37" s="78"/>
      <c r="N37" s="78"/>
      <c r="O37" s="107">
        <f t="shared" ref="O37:O41" si="33">IF(N37="",O36,O36+1)</f>
        <v>0</v>
      </c>
      <c r="P37" s="78"/>
      <c r="Q37" s="107">
        <f t="shared" ref="Q37:Q41" si="34">IF(P37="",Q36,Q36+1)</f>
        <v>0</v>
      </c>
      <c r="R37" s="78"/>
      <c r="S37" s="107">
        <f t="shared" ref="S37:S41" si="35">IF(R37="",S36,S36+1)</f>
        <v>0</v>
      </c>
      <c r="T37" s="78"/>
      <c r="U37" s="107">
        <f t="shared" ref="U37:U41" si="36">IF(T37="",U36,U36+1)</f>
        <v>0</v>
      </c>
      <c r="V37" s="78"/>
      <c r="W37" s="107">
        <f t="shared" ref="W37:W41" si="37">IF(V37="",W36,W36+1)</f>
        <v>0</v>
      </c>
      <c r="X37" s="154"/>
      <c r="Y37" s="444"/>
      <c r="Z37" s="445"/>
      <c r="AA37" s="445"/>
      <c r="AB37" s="445"/>
      <c r="AC37" s="445"/>
      <c r="AD37" s="446"/>
      <c r="AE37"/>
      <c r="AF37"/>
      <c r="AG37"/>
      <c r="AH37"/>
      <c r="AI37"/>
      <c r="AJ37"/>
      <c r="AK37"/>
      <c r="AL37"/>
      <c r="AM37"/>
      <c r="AN37"/>
      <c r="AO37"/>
      <c r="AP37"/>
      <c r="AQ37"/>
      <c r="AR37"/>
      <c r="AS37"/>
      <c r="AT37"/>
      <c r="AU37"/>
      <c r="AV37"/>
      <c r="AW37"/>
      <c r="AX37"/>
    </row>
    <row r="38" spans="1:50" s="48" customFormat="1" x14ac:dyDescent="0.2">
      <c r="A38" s="2" t="s">
        <v>2</v>
      </c>
      <c r="B38" s="54">
        <f t="shared" si="32"/>
        <v>25</v>
      </c>
      <c r="C38" s="24"/>
      <c r="D38" s="24"/>
      <c r="E38" s="24"/>
      <c r="F38" s="44">
        <f t="shared" si="17"/>
        <v>0</v>
      </c>
      <c r="G38" s="58" t="str">
        <f t="shared" si="1"/>
        <v/>
      </c>
      <c r="H38" s="199"/>
      <c r="I38" s="199"/>
      <c r="J38" s="199"/>
      <c r="K38" s="44">
        <f t="shared" si="31"/>
        <v>0</v>
      </c>
      <c r="L38" s="206" t="str">
        <f t="shared" si="3"/>
        <v/>
      </c>
      <c r="M38" s="78"/>
      <c r="N38" s="78"/>
      <c r="O38" s="107">
        <f t="shared" si="33"/>
        <v>0</v>
      </c>
      <c r="P38" s="78"/>
      <c r="Q38" s="107">
        <f t="shared" si="34"/>
        <v>0</v>
      </c>
      <c r="R38" s="78"/>
      <c r="S38" s="107">
        <f t="shared" si="35"/>
        <v>0</v>
      </c>
      <c r="T38" s="78"/>
      <c r="U38" s="107">
        <f t="shared" si="36"/>
        <v>0</v>
      </c>
      <c r="V38" s="78"/>
      <c r="W38" s="107">
        <f t="shared" si="37"/>
        <v>0</v>
      </c>
      <c r="X38" s="154"/>
      <c r="Y38" s="444"/>
      <c r="Z38" s="445"/>
      <c r="AA38" s="445"/>
      <c r="AB38" s="445"/>
      <c r="AC38" s="445"/>
      <c r="AD38" s="446"/>
      <c r="AE38"/>
      <c r="AF38"/>
      <c r="AG38"/>
      <c r="AH38"/>
      <c r="AI38"/>
      <c r="AJ38"/>
      <c r="AK38"/>
      <c r="AL38"/>
      <c r="AM38"/>
      <c r="AN38"/>
      <c r="AO38"/>
      <c r="AP38"/>
      <c r="AQ38"/>
      <c r="AR38"/>
      <c r="AS38"/>
      <c r="AT38"/>
      <c r="AU38"/>
      <c r="AV38"/>
      <c r="AW38"/>
      <c r="AX38"/>
    </row>
    <row r="39" spans="1:50" s="48" customFormat="1" x14ac:dyDescent="0.2">
      <c r="A39" s="2" t="s">
        <v>3</v>
      </c>
      <c r="B39" s="54">
        <f t="shared" si="32"/>
        <v>26</v>
      </c>
      <c r="C39" s="24"/>
      <c r="D39" s="24"/>
      <c r="E39" s="24"/>
      <c r="F39" s="44">
        <f t="shared" si="17"/>
        <v>0</v>
      </c>
      <c r="G39" s="58" t="str">
        <f t="shared" si="1"/>
        <v/>
      </c>
      <c r="H39" s="199"/>
      <c r="I39" s="199"/>
      <c r="J39" s="199"/>
      <c r="K39" s="44">
        <f t="shared" si="31"/>
        <v>0</v>
      </c>
      <c r="L39" s="206" t="str">
        <f t="shared" si="3"/>
        <v/>
      </c>
      <c r="M39" s="78"/>
      <c r="N39" s="78"/>
      <c r="O39" s="107">
        <f t="shared" si="33"/>
        <v>0</v>
      </c>
      <c r="P39" s="78"/>
      <c r="Q39" s="107">
        <f t="shared" si="34"/>
        <v>0</v>
      </c>
      <c r="R39" s="78"/>
      <c r="S39" s="107">
        <f t="shared" si="35"/>
        <v>0</v>
      </c>
      <c r="T39" s="78"/>
      <c r="U39" s="107">
        <f t="shared" si="36"/>
        <v>0</v>
      </c>
      <c r="V39" s="78"/>
      <c r="W39" s="107">
        <f t="shared" si="37"/>
        <v>0</v>
      </c>
      <c r="X39" s="154"/>
      <c r="Y39" s="444"/>
      <c r="Z39" s="445"/>
      <c r="AA39" s="445"/>
      <c r="AB39" s="445"/>
      <c r="AC39" s="445"/>
      <c r="AD39" s="446"/>
      <c r="AE39"/>
      <c r="AF39"/>
      <c r="AG39"/>
      <c r="AH39"/>
      <c r="AI39"/>
      <c r="AJ39"/>
      <c r="AK39"/>
      <c r="AL39"/>
      <c r="AM39"/>
      <c r="AN39"/>
      <c r="AO39"/>
      <c r="AP39"/>
      <c r="AQ39"/>
      <c r="AR39"/>
      <c r="AS39"/>
      <c r="AT39"/>
      <c r="AU39"/>
      <c r="AV39"/>
      <c r="AW39"/>
      <c r="AX39"/>
    </row>
    <row r="40" spans="1:50" s="48" customFormat="1" x14ac:dyDescent="0.2">
      <c r="A40" s="2" t="s">
        <v>4</v>
      </c>
      <c r="B40" s="54">
        <f t="shared" si="32"/>
        <v>27</v>
      </c>
      <c r="C40" s="24"/>
      <c r="D40" s="24"/>
      <c r="E40" s="24"/>
      <c r="F40" s="44">
        <f t="shared" si="17"/>
        <v>0</v>
      </c>
      <c r="G40" s="58" t="str">
        <f t="shared" si="1"/>
        <v/>
      </c>
      <c r="H40" s="199"/>
      <c r="I40" s="199"/>
      <c r="J40" s="199"/>
      <c r="K40" s="44">
        <f t="shared" si="31"/>
        <v>0</v>
      </c>
      <c r="L40" s="206" t="str">
        <f t="shared" si="3"/>
        <v/>
      </c>
      <c r="M40" s="78"/>
      <c r="N40" s="78"/>
      <c r="O40" s="107">
        <f t="shared" si="33"/>
        <v>0</v>
      </c>
      <c r="P40" s="78"/>
      <c r="Q40" s="107">
        <f t="shared" si="34"/>
        <v>0</v>
      </c>
      <c r="R40" s="78"/>
      <c r="S40" s="107">
        <f t="shared" si="35"/>
        <v>0</v>
      </c>
      <c r="T40" s="78"/>
      <c r="U40" s="107">
        <f t="shared" si="36"/>
        <v>0</v>
      </c>
      <c r="V40" s="78"/>
      <c r="W40" s="107">
        <f t="shared" si="37"/>
        <v>0</v>
      </c>
      <c r="X40" s="154"/>
      <c r="Y40" s="444"/>
      <c r="Z40" s="445"/>
      <c r="AA40" s="445"/>
      <c r="AB40" s="445"/>
      <c r="AC40" s="445"/>
      <c r="AD40" s="446"/>
      <c r="AE40"/>
      <c r="AF40"/>
      <c r="AG40"/>
      <c r="AH40"/>
      <c r="AI40"/>
      <c r="AJ40"/>
      <c r="AK40"/>
      <c r="AL40"/>
      <c r="AM40"/>
      <c r="AN40"/>
      <c r="AO40"/>
      <c r="AP40"/>
      <c r="AQ40"/>
      <c r="AR40"/>
      <c r="AS40"/>
      <c r="AT40"/>
      <c r="AU40"/>
      <c r="AV40"/>
      <c r="AW40"/>
      <c r="AX40"/>
    </row>
    <row r="41" spans="1:50" s="48" customFormat="1" x14ac:dyDescent="0.2">
      <c r="A41" s="44" t="s">
        <v>5</v>
      </c>
      <c r="B41" s="82">
        <f t="shared" si="32"/>
        <v>28</v>
      </c>
      <c r="C41" s="24"/>
      <c r="D41" s="24"/>
      <c r="E41" s="24"/>
      <c r="F41" s="44">
        <f t="shared" si="17"/>
        <v>0</v>
      </c>
      <c r="G41" s="58" t="str">
        <f t="shared" si="1"/>
        <v/>
      </c>
      <c r="H41" s="199"/>
      <c r="I41" s="199"/>
      <c r="J41" s="199"/>
      <c r="K41" s="44">
        <f t="shared" si="31"/>
        <v>0</v>
      </c>
      <c r="L41" s="206" t="str">
        <f t="shared" si="3"/>
        <v/>
      </c>
      <c r="M41" s="78"/>
      <c r="N41" s="78"/>
      <c r="O41" s="107">
        <f t="shared" si="33"/>
        <v>0</v>
      </c>
      <c r="P41" s="78"/>
      <c r="Q41" s="107">
        <f t="shared" si="34"/>
        <v>0</v>
      </c>
      <c r="R41" s="78"/>
      <c r="S41" s="107">
        <f t="shared" si="35"/>
        <v>0</v>
      </c>
      <c r="T41" s="78"/>
      <c r="U41" s="107">
        <f t="shared" si="36"/>
        <v>0</v>
      </c>
      <c r="V41" s="78"/>
      <c r="W41" s="107">
        <f t="shared" si="37"/>
        <v>0</v>
      </c>
      <c r="X41" s="154"/>
      <c r="Y41" s="444"/>
      <c r="Z41" s="445"/>
      <c r="AA41" s="445"/>
      <c r="AB41" s="445"/>
      <c r="AC41" s="445"/>
      <c r="AD41" s="446"/>
      <c r="AE41"/>
      <c r="AF41"/>
      <c r="AG41"/>
      <c r="AH41"/>
      <c r="AI41"/>
      <c r="AJ41"/>
      <c r="AK41"/>
      <c r="AL41"/>
      <c r="AM41"/>
      <c r="AN41"/>
      <c r="AO41"/>
      <c r="AP41"/>
      <c r="AQ41"/>
      <c r="AR41"/>
      <c r="AS41"/>
      <c r="AT41"/>
      <c r="AU41"/>
      <c r="AV41"/>
      <c r="AW41"/>
      <c r="AX41"/>
    </row>
    <row r="42" spans="1:50" s="48" customFormat="1" x14ac:dyDescent="0.2">
      <c r="A42" s="397" t="s">
        <v>69</v>
      </c>
      <c r="B42" s="398"/>
      <c r="C42" s="11">
        <f>SUM(C35:C41)</f>
        <v>0</v>
      </c>
      <c r="D42" s="11">
        <f>SUM(D35:D41)+ROUNDDOWN(F42/60,0)</f>
        <v>0</v>
      </c>
      <c r="E42" s="11">
        <f>F42-60*ROUNDDOWN(F42/60,0)</f>
        <v>0</v>
      </c>
      <c r="F42" s="90">
        <f>SUM(F35:F41)</f>
        <v>0</v>
      </c>
      <c r="G42" s="34">
        <f>IF((D42*60+E42)=0,0,ROUND((C42*60)/(D42*60+E42),1))</f>
        <v>0</v>
      </c>
      <c r="H42" s="11">
        <f>SUM(H35:H41)</f>
        <v>0</v>
      </c>
      <c r="I42" s="11">
        <f>SUM(I35:I41)+ROUNDDOWN(K42/60,0)</f>
        <v>0</v>
      </c>
      <c r="J42" s="11">
        <f>K42-60*ROUNDDOWN(K42/60,0)</f>
        <v>0</v>
      </c>
      <c r="K42" s="90">
        <f>SUM(K35:K41)</f>
        <v>0</v>
      </c>
      <c r="L42" s="34">
        <f>IF((I42*60+J42)=0,0,ROUND((H42*60)/(I42*60+J42),1))</f>
        <v>0</v>
      </c>
      <c r="M42" s="18">
        <f>SUM(M35:M41)</f>
        <v>0</v>
      </c>
      <c r="N42" s="18">
        <f>IF(SUM(N35:N41)=0,0,ROUND(AVERAGE(N35:N41),0))</f>
        <v>0</v>
      </c>
      <c r="O42" s="108">
        <f>IF(O41=0,0,1)</f>
        <v>0</v>
      </c>
      <c r="P42" s="18">
        <f>IF(SUM(P35:P41)=0,0,ROUND(AVERAGE(P35:P41),0))</f>
        <v>0</v>
      </c>
      <c r="Q42" s="108">
        <f>IF(Q41=0,0,1)</f>
        <v>0</v>
      </c>
      <c r="R42" s="18">
        <f>IF(SUM(R35:R41)=0,0,ROUND(AVERAGE(R35:R41),0))</f>
        <v>0</v>
      </c>
      <c r="S42" s="108">
        <f>IF(S41=0,0,1)</f>
        <v>0</v>
      </c>
      <c r="T42" s="18">
        <f>IF(SUM(T35:T41)=0,0,ROUND(AVERAGE(T35:T41),0))</f>
        <v>0</v>
      </c>
      <c r="U42" s="108">
        <f>IF(U41=0,0,1)</f>
        <v>0</v>
      </c>
      <c r="V42" s="18">
        <f>IF(SUM(V35:V41)=0,0,ROUND(AVERAGE(V35:V41),0))</f>
        <v>0</v>
      </c>
      <c r="W42" s="108">
        <f>IF(W36=0,0,1)</f>
        <v>0</v>
      </c>
      <c r="X42" s="150"/>
      <c r="Y42" s="411"/>
      <c r="Z42" s="412"/>
      <c r="AA42" s="412"/>
      <c r="AB42" s="412"/>
      <c r="AC42" s="412"/>
      <c r="AD42" s="413"/>
      <c r="AE42"/>
      <c r="AF42"/>
      <c r="AG42"/>
      <c r="AH42"/>
      <c r="AI42"/>
      <c r="AJ42"/>
      <c r="AK42"/>
      <c r="AL42"/>
      <c r="AM42"/>
      <c r="AN42"/>
      <c r="AO42"/>
      <c r="AP42"/>
      <c r="AQ42"/>
      <c r="AR42"/>
      <c r="AS42"/>
      <c r="AT42"/>
      <c r="AU42"/>
      <c r="AV42"/>
      <c r="AW42"/>
      <c r="AX42"/>
    </row>
    <row r="43" spans="1:50" s="48" customFormat="1" x14ac:dyDescent="0.2">
      <c r="A43" s="44" t="s">
        <v>6</v>
      </c>
      <c r="B43" s="82">
        <f>B41+1</f>
        <v>29</v>
      </c>
      <c r="C43" s="24"/>
      <c r="D43" s="24"/>
      <c r="E43" s="24"/>
      <c r="F43" s="44">
        <f t="shared" si="17"/>
        <v>0</v>
      </c>
      <c r="G43" s="58" t="str">
        <f t="shared" si="1"/>
        <v/>
      </c>
      <c r="H43" s="199"/>
      <c r="I43" s="199"/>
      <c r="J43" s="199"/>
      <c r="K43" s="44">
        <f>J43</f>
        <v>0</v>
      </c>
      <c r="L43" s="206" t="str">
        <f t="shared" si="3"/>
        <v/>
      </c>
      <c r="M43" s="78"/>
      <c r="N43" s="78"/>
      <c r="O43" s="107">
        <f>IF(N43="",0,1)</f>
        <v>0</v>
      </c>
      <c r="P43" s="212"/>
      <c r="Q43" s="107">
        <f>IF(P43="",0,1)</f>
        <v>0</v>
      </c>
      <c r="R43" s="212"/>
      <c r="S43" s="107">
        <f>IF(R43="",0,1)</f>
        <v>0</v>
      </c>
      <c r="T43" s="212"/>
      <c r="U43" s="107">
        <f>IF(T43="",0,1)</f>
        <v>0</v>
      </c>
      <c r="V43" s="212"/>
      <c r="W43" s="107">
        <f>IF(V43="",0,1)</f>
        <v>0</v>
      </c>
      <c r="X43" s="154"/>
      <c r="Y43" s="469" t="s">
        <v>283</v>
      </c>
      <c r="Z43" s="469"/>
      <c r="AA43" s="469"/>
      <c r="AB43" s="469"/>
      <c r="AC43" s="469"/>
      <c r="AD43" s="469"/>
      <c r="AE43"/>
      <c r="AF43"/>
      <c r="AG43"/>
      <c r="AH43"/>
      <c r="AI43"/>
      <c r="AJ43"/>
      <c r="AK43"/>
      <c r="AL43"/>
      <c r="AM43"/>
      <c r="AN43"/>
      <c r="AO43"/>
      <c r="AP43"/>
      <c r="AQ43"/>
      <c r="AR43"/>
      <c r="AS43"/>
      <c r="AT43"/>
      <c r="AU43"/>
      <c r="AV43"/>
      <c r="AW43"/>
      <c r="AX43"/>
    </row>
    <row r="44" spans="1:50" s="48" customFormat="1" x14ac:dyDescent="0.2">
      <c r="A44" s="2" t="s">
        <v>7</v>
      </c>
      <c r="B44" s="54">
        <f>B43+1</f>
        <v>30</v>
      </c>
      <c r="C44" s="275"/>
      <c r="D44" s="275"/>
      <c r="E44" s="275"/>
      <c r="F44" s="44">
        <f t="shared" si="17"/>
        <v>0</v>
      </c>
      <c r="G44" s="58" t="str">
        <f t="shared" si="1"/>
        <v/>
      </c>
      <c r="H44" s="276"/>
      <c r="I44" s="276"/>
      <c r="J44" s="276"/>
      <c r="K44" s="44">
        <f t="shared" ref="K44:K45" si="38">J44</f>
        <v>0</v>
      </c>
      <c r="L44" s="206" t="str">
        <f t="shared" si="3"/>
        <v/>
      </c>
      <c r="M44" s="277"/>
      <c r="N44" s="277"/>
      <c r="O44" s="107">
        <f>IF(N44="",O43,O43+1)</f>
        <v>0</v>
      </c>
      <c r="P44" s="240"/>
      <c r="Q44" s="107">
        <f>IF(P44="",Q43,Q43+1)</f>
        <v>0</v>
      </c>
      <c r="R44" s="240"/>
      <c r="S44" s="107">
        <f>IF(R44="",S43,S43+1)</f>
        <v>0</v>
      </c>
      <c r="T44" s="240"/>
      <c r="U44" s="107">
        <f>IF(T44="",U43,U43+1)</f>
        <v>0</v>
      </c>
      <c r="V44" s="240"/>
      <c r="W44" s="107">
        <f>IF(V44="",W43,W43+1)</f>
        <v>0</v>
      </c>
      <c r="X44" s="241"/>
      <c r="Y44" s="496"/>
      <c r="Z44" s="447"/>
      <c r="AA44" s="447"/>
      <c r="AB44" s="447"/>
      <c r="AC44" s="447"/>
      <c r="AD44" s="448"/>
      <c r="AE44"/>
      <c r="AF44"/>
      <c r="AG44"/>
      <c r="AH44"/>
      <c r="AI44"/>
      <c r="AJ44"/>
      <c r="AK44"/>
      <c r="AL44"/>
      <c r="AM44"/>
      <c r="AN44"/>
      <c r="AO44"/>
      <c r="AP44"/>
      <c r="AQ44"/>
      <c r="AR44"/>
      <c r="AS44"/>
      <c r="AT44"/>
      <c r="AU44"/>
      <c r="AV44"/>
      <c r="AW44"/>
      <c r="AX44"/>
    </row>
    <row r="45" spans="1:50" s="48" customFormat="1" x14ac:dyDescent="0.2">
      <c r="A45" s="2" t="s">
        <v>8</v>
      </c>
      <c r="B45" s="54">
        <f>B44+1</f>
        <v>31</v>
      </c>
      <c r="C45" s="24"/>
      <c r="D45" s="24"/>
      <c r="E45" s="24"/>
      <c r="F45" s="44">
        <f t="shared" si="17"/>
        <v>0</v>
      </c>
      <c r="G45" s="58" t="str">
        <f t="shared" si="1"/>
        <v/>
      </c>
      <c r="H45" s="199"/>
      <c r="I45" s="199"/>
      <c r="J45" s="199"/>
      <c r="K45" s="44">
        <f t="shared" si="38"/>
        <v>0</v>
      </c>
      <c r="L45" s="206" t="str">
        <f t="shared" si="3"/>
        <v/>
      </c>
      <c r="M45" s="78"/>
      <c r="N45" s="78"/>
      <c r="O45" s="107">
        <f t="shared" ref="O45" si="39">IF(N45="",O44,O44+1)</f>
        <v>0</v>
      </c>
      <c r="P45" s="240"/>
      <c r="Q45" s="107">
        <f t="shared" ref="Q45" si="40">IF(P45="",Q44,Q44+1)</f>
        <v>0</v>
      </c>
      <c r="R45" s="240"/>
      <c r="S45" s="107">
        <f t="shared" ref="S45" si="41">IF(R45="",S44,S44+1)</f>
        <v>0</v>
      </c>
      <c r="T45" s="240"/>
      <c r="U45" s="107">
        <f t="shared" ref="U45" si="42">IF(T45="",U44,U44+1)</f>
        <v>0</v>
      </c>
      <c r="V45" s="240"/>
      <c r="W45" s="107">
        <f t="shared" ref="W45" si="43">IF(V45="",W44,W44+1)</f>
        <v>0</v>
      </c>
      <c r="X45" s="154"/>
      <c r="Y45" s="482"/>
      <c r="Z45" s="482"/>
      <c r="AA45" s="482"/>
      <c r="AB45" s="482"/>
      <c r="AC45" s="482"/>
      <c r="AD45" s="482"/>
      <c r="AE45"/>
      <c r="AF45"/>
      <c r="AG45"/>
      <c r="AH45"/>
      <c r="AI45"/>
      <c r="AJ45"/>
      <c r="AK45"/>
      <c r="AL45"/>
      <c r="AM45"/>
      <c r="AN45"/>
      <c r="AO45"/>
      <c r="AP45"/>
      <c r="AQ45"/>
      <c r="AR45"/>
      <c r="AS45"/>
      <c r="AT45"/>
      <c r="AU45"/>
      <c r="AV45"/>
      <c r="AW45"/>
      <c r="AX45"/>
    </row>
    <row r="46" spans="1:50" s="48" customFormat="1" x14ac:dyDescent="0.2">
      <c r="A46" s="466" t="s">
        <v>10</v>
      </c>
      <c r="B46" s="467"/>
      <c r="C46" s="63">
        <f>SUM(C43:C45)</f>
        <v>0</v>
      </c>
      <c r="D46" s="63">
        <f>SUM(D43:D45)+ROUNDDOWN(F46/60,0)</f>
        <v>0</v>
      </c>
      <c r="E46" s="63">
        <f>F46-60*ROUNDDOWN(F46/60,0)</f>
        <v>0</v>
      </c>
      <c r="F46" s="63">
        <f>SUM(F43:F45)</f>
        <v>0</v>
      </c>
      <c r="G46" s="63">
        <f>IF((D46*60+E46)=0,0,ROUND((C46*60)/(D46*60+E46),1))</f>
        <v>0</v>
      </c>
      <c r="H46" s="63">
        <f>SUM(H43:H45)</f>
        <v>0</v>
      </c>
      <c r="I46" s="63">
        <f>SUM(I43:I45)+ROUNDDOWN(K46/60,0)</f>
        <v>0</v>
      </c>
      <c r="J46" s="63">
        <f>K46-60*ROUNDDOWN(K46/60,0)</f>
        <v>0</v>
      </c>
      <c r="K46" s="63">
        <f>SUM(K43:K45)</f>
        <v>0</v>
      </c>
      <c r="L46" s="63">
        <f>IF((I46*60+J46)=0,0,ROUND((H46*60)/(I46*60+J46),1))</f>
        <v>0</v>
      </c>
      <c r="M46" s="65">
        <f>SUM(M43:M45)</f>
        <v>0</v>
      </c>
      <c r="N46" s="65">
        <f>IF(SUM(N43:N45)=0,0,ROUND(AVERAGE(N43:N45),0))</f>
        <v>0</v>
      </c>
      <c r="O46" s="235">
        <f>IF(O45=0,0,1)</f>
        <v>0</v>
      </c>
      <c r="P46" s="65">
        <f>IF(SUM(P43:P45)=0,0,ROUND(AVERAGE(P43:P45),0))</f>
        <v>0</v>
      </c>
      <c r="Q46" s="235">
        <f>IF(Q45=0,0,1)</f>
        <v>0</v>
      </c>
      <c r="R46" s="65">
        <f>IF(SUM(R43:R45)=0,0,ROUND(AVERAGE(R43:R45),0))</f>
        <v>0</v>
      </c>
      <c r="S46" s="235">
        <f>IF(S45=0,0,1)</f>
        <v>0</v>
      </c>
      <c r="T46" s="65">
        <f>IF(SUM(T43:T45)=0,0,ROUND(AVERAGE(T43:T45),0))</f>
        <v>0</v>
      </c>
      <c r="U46" s="235">
        <f>IF(U45=0,0,1)</f>
        <v>0</v>
      </c>
      <c r="V46" s="65">
        <f>IF(SUM(V43:V45)=0,0,ROUND(AVERAGE(V43:V45),0))</f>
        <v>0</v>
      </c>
      <c r="W46" s="235">
        <f>IF(W45=0,0,1)</f>
        <v>0</v>
      </c>
      <c r="X46" s="150"/>
      <c r="Y46" s="411"/>
      <c r="Z46" s="412"/>
      <c r="AA46" s="412"/>
      <c r="AB46" s="412"/>
      <c r="AC46" s="412"/>
      <c r="AD46" s="413"/>
      <c r="AE46"/>
      <c r="AF46"/>
      <c r="AG46"/>
      <c r="AH46"/>
      <c r="AI46"/>
      <c r="AJ46"/>
      <c r="AK46"/>
      <c r="AL46"/>
      <c r="AM46"/>
      <c r="AN46"/>
      <c r="AO46"/>
      <c r="AP46"/>
      <c r="AQ46"/>
      <c r="AR46"/>
      <c r="AS46"/>
      <c r="AT46"/>
      <c r="AU46"/>
      <c r="AV46"/>
      <c r="AW46"/>
      <c r="AX46"/>
    </row>
    <row r="47" spans="1:50" x14ac:dyDescent="0.2">
      <c r="A47" s="394" t="s">
        <v>31</v>
      </c>
      <c r="B47" s="395"/>
      <c r="C47" s="12">
        <f>C9+C18+C26+C34+C42+C46</f>
        <v>0</v>
      </c>
      <c r="D47" s="9">
        <f>D9+D18+D26+D34+D42+D46+ROUNDDOWN(F47/60,0)</f>
        <v>0</v>
      </c>
      <c r="E47" s="9">
        <f>F47-60*ROUNDDOWN(F47/60,0)</f>
        <v>0</v>
      </c>
      <c r="F47" s="92">
        <f>E9+E18+E26+E34+E42+E46</f>
        <v>0</v>
      </c>
      <c r="G47" s="38">
        <f>IF((D47*60+E47)=0,0,ROUND((C47*60)/(D47*60+E47),1))</f>
        <v>0</v>
      </c>
      <c r="H47" s="12">
        <f>H9+H18+H26+H34+H42+H46</f>
        <v>0</v>
      </c>
      <c r="I47" s="9">
        <f>I9+I18+I26+I34+I42+I46+ROUNDDOWN(K47/60,0)</f>
        <v>0</v>
      </c>
      <c r="J47" s="9">
        <f>K47-60*ROUNDDOWN(K47/60,0)</f>
        <v>0</v>
      </c>
      <c r="K47" s="92">
        <f>J9+J18+J26+J34+J42+J46</f>
        <v>0</v>
      </c>
      <c r="L47" s="38">
        <f>IF((I47*60+J47)=0,0,ROUND((H47*60)/(I47*60+J47),1))</f>
        <v>0</v>
      </c>
      <c r="M47" s="19">
        <f>M9+M18+M26+M34+M42+M46</f>
        <v>0</v>
      </c>
      <c r="N47" s="19" t="str">
        <f>IF(N48=0,"",(N9+N18+N26+N34+N42+N46)/N48)</f>
        <v/>
      </c>
      <c r="O47" s="242"/>
      <c r="P47" s="19" t="str">
        <f>IF(P48=0,"",(P9+P18+P26+P34+P42+P46)/P48)</f>
        <v/>
      </c>
      <c r="Q47" s="242"/>
      <c r="R47" s="19" t="str">
        <f>IF(R48=0,"",(R9+R18+R26+R34+R42+R46)/R48)</f>
        <v/>
      </c>
      <c r="S47" s="242"/>
      <c r="T47" s="19" t="str">
        <f>IF(T48=0,"",(T9+T18+T26+T34+T42+T46)/T48)</f>
        <v/>
      </c>
      <c r="U47" s="242"/>
      <c r="V47" s="19" t="str">
        <f>IF(V48=0,"",(V9+V18+V26+V34+V42+V46)/V48)</f>
        <v/>
      </c>
      <c r="W47" s="242"/>
      <c r="X47" s="39"/>
      <c r="Y47" s="27"/>
      <c r="Z47" s="29" t="s">
        <v>0</v>
      </c>
      <c r="AA47" s="29" t="s">
        <v>29</v>
      </c>
      <c r="AB47" s="29" t="s">
        <v>15</v>
      </c>
      <c r="AC47" s="29" t="s">
        <v>22</v>
      </c>
      <c r="AD47" s="29" t="s">
        <v>25</v>
      </c>
    </row>
    <row r="48" spans="1:50" ht="16.5" customHeight="1" x14ac:dyDescent="0.2">
      <c r="A48" s="396"/>
      <c r="B48" s="396"/>
      <c r="C48" s="2" t="s">
        <v>0</v>
      </c>
      <c r="D48" s="2" t="s">
        <v>14</v>
      </c>
      <c r="E48" s="2" t="s">
        <v>15</v>
      </c>
      <c r="F48" s="44"/>
      <c r="G48" s="2" t="s">
        <v>12</v>
      </c>
      <c r="H48" s="206" t="s">
        <v>0</v>
      </c>
      <c r="I48" s="206" t="s">
        <v>14</v>
      </c>
      <c r="J48" s="206" t="s">
        <v>15</v>
      </c>
      <c r="K48" s="2"/>
      <c r="L48" s="206" t="s">
        <v>12</v>
      </c>
      <c r="M48" s="22" t="s">
        <v>16</v>
      </c>
      <c r="N48" s="103">
        <f>O9+O18+O26+O34+O42+O46</f>
        <v>0</v>
      </c>
      <c r="O48" s="104"/>
      <c r="P48" s="103">
        <f>Q9+Q18+Q26+Q34+Q42+Q46</f>
        <v>0</v>
      </c>
      <c r="Q48" s="104"/>
      <c r="R48" s="103">
        <f>S9+S18+S26+S34+S42+S46</f>
        <v>0</v>
      </c>
      <c r="S48" s="104"/>
      <c r="T48" s="103">
        <f>U9+U18+U26+U34+U42+U46</f>
        <v>0</v>
      </c>
      <c r="U48" s="248"/>
      <c r="V48" s="103">
        <f>W9+W18+W26+W34+W42+W46</f>
        <v>0</v>
      </c>
      <c r="W48" s="86"/>
      <c r="X48" s="39"/>
      <c r="Y48" s="110" t="s">
        <v>136</v>
      </c>
      <c r="Z48" s="15">
        <f>C47+Avril!Z44</f>
        <v>0</v>
      </c>
      <c r="AA48" s="15">
        <f>D47+Avril!AA44+ROUNDDOWN(AE48/60,0)</f>
        <v>0</v>
      </c>
      <c r="AB48" s="10">
        <f>AE48-60*ROUNDDOWN(AE48/60,0)</f>
        <v>0</v>
      </c>
      <c r="AC48" s="37">
        <f>IF((AA48*60+AB48)=0,0,ROUND((Z48*60)/(AA48*60+AB48),1))</f>
        <v>0</v>
      </c>
      <c r="AD48" s="7">
        <f>M47+Avril!AD44</f>
        <v>0</v>
      </c>
      <c r="AE48" s="8">
        <f>E47+Avril!AB44</f>
        <v>0</v>
      </c>
    </row>
    <row r="49" spans="1:32" ht="12" customHeight="1" x14ac:dyDescent="0.2">
      <c r="A49" s="443" t="s">
        <v>255</v>
      </c>
      <c r="B49" s="443"/>
      <c r="C49" s="31">
        <f>'Décembre 22'!$C$45</f>
        <v>0</v>
      </c>
      <c r="D49" s="30">
        <f>'Décembre 22'!$D$45</f>
        <v>0</v>
      </c>
      <c r="E49" s="30">
        <f>'Décembre 22'!$E$45</f>
        <v>0</v>
      </c>
      <c r="F49" s="243"/>
      <c r="G49" s="32">
        <f>IF((D49*60+E49)=0,0,ROUND((C49*60)/(D49*60+E49),1))</f>
        <v>0</v>
      </c>
      <c r="H49" s="209">
        <f>Avril!H45</f>
        <v>0</v>
      </c>
      <c r="I49" s="207">
        <f>Avril!I45</f>
        <v>0</v>
      </c>
      <c r="J49" s="207">
        <f>Avril!J45</f>
        <v>0</v>
      </c>
      <c r="K49" s="61"/>
      <c r="L49" s="207">
        <f>IF((I49*60+J49)=0,0,ROUND((H49*60)/(I49*60+J49),1))</f>
        <v>0</v>
      </c>
      <c r="M49" s="35">
        <f>'Décembre 22'!$M$45</f>
        <v>0</v>
      </c>
      <c r="N49" s="103"/>
      <c r="O49" s="104"/>
      <c r="P49" s="103"/>
      <c r="Q49" s="104"/>
      <c r="R49" s="103"/>
      <c r="S49" s="104"/>
      <c r="T49" s="103"/>
      <c r="U49" s="104"/>
      <c r="V49" s="103"/>
      <c r="W49" s="86"/>
      <c r="X49" s="39"/>
      <c r="Y49" s="141" t="s">
        <v>256</v>
      </c>
      <c r="Z49" s="143">
        <f>$C$47+Avril!Z45</f>
        <v>0</v>
      </c>
      <c r="AA49" s="141">
        <f>$D$47+Avril!AA45+ROUNDDOWN(AE49/60,0)</f>
        <v>0</v>
      </c>
      <c r="AB49" s="141">
        <f>AE49-60*ROUNDDOWN(AE49/60,0)</f>
        <v>0</v>
      </c>
      <c r="AC49" s="141">
        <f>IF((AA49*60+AB49)=0,0,ROUND((Z49*60)/(AA49*60+AB49),1))</f>
        <v>0</v>
      </c>
      <c r="AD49" s="143">
        <f>$M$47+Avril!AD45</f>
        <v>0</v>
      </c>
      <c r="AE49" s="146">
        <f>$E$47+Avril!AB45</f>
        <v>0</v>
      </c>
    </row>
    <row r="50" spans="1:32" ht="12" customHeight="1" x14ac:dyDescent="0.2">
      <c r="A50" s="471" t="s">
        <v>24</v>
      </c>
      <c r="B50" s="471"/>
      <c r="C50" s="31">
        <f>Janvier!C49</f>
        <v>0</v>
      </c>
      <c r="D50" s="31">
        <f>Janvier!D49</f>
        <v>0</v>
      </c>
      <c r="E50" s="31">
        <f>Janvier!E49</f>
        <v>0</v>
      </c>
      <c r="F50" s="81"/>
      <c r="G50" s="30">
        <f>IF((D50*60+E50)=0,0,ROUND((C50*60)/(D50*60+E50),1))</f>
        <v>0</v>
      </c>
      <c r="H50" s="209">
        <f>Avril!H46</f>
        <v>0</v>
      </c>
      <c r="I50" s="207">
        <f>Avril!I46</f>
        <v>0</v>
      </c>
      <c r="J50" s="206">
        <f>Avril!J46</f>
        <v>0</v>
      </c>
      <c r="K50" s="55"/>
      <c r="L50" s="207">
        <f>IF((I50*60+J50)=0,0,ROUND((H50*60)/(I50*60+J50),1))</f>
        <v>0</v>
      </c>
      <c r="M50" s="33">
        <f>Janvier!M49</f>
        <v>0</v>
      </c>
      <c r="X50" s="39"/>
      <c r="Y50" s="39"/>
    </row>
    <row r="51" spans="1:32" ht="12" customHeight="1" x14ac:dyDescent="0.2">
      <c r="A51" s="471" t="s">
        <v>26</v>
      </c>
      <c r="B51" s="483"/>
      <c r="C51" s="31">
        <f>Février!C44</f>
        <v>0</v>
      </c>
      <c r="D51" s="31">
        <f>Février!D44</f>
        <v>0</v>
      </c>
      <c r="E51" s="31">
        <f>Février!E44</f>
        <v>0</v>
      </c>
      <c r="F51" s="81"/>
      <c r="G51" s="30">
        <f>IF((D51*60+E51)=0,0,ROUND((C51*60)/(D51*60+E51),1))</f>
        <v>0</v>
      </c>
      <c r="H51" s="209">
        <f>Avril!H47</f>
        <v>0</v>
      </c>
      <c r="I51" s="207">
        <f>Avril!I47</f>
        <v>0</v>
      </c>
      <c r="J51" s="206">
        <f>Avril!J47</f>
        <v>0</v>
      </c>
      <c r="K51" s="55"/>
      <c r="L51" s="207">
        <f>IF((I51*60+J51)=0,0,ROUND((H51*60)/(I51*60+J51),1))</f>
        <v>0</v>
      </c>
      <c r="M51" s="33">
        <f>Février!M44</f>
        <v>0</v>
      </c>
      <c r="X51" s="39"/>
      <c r="Y51" s="291" t="s">
        <v>189</v>
      </c>
      <c r="Z51" s="206" t="s">
        <v>14</v>
      </c>
      <c r="AA51" s="206" t="s">
        <v>15</v>
      </c>
      <c r="AB51" s="13"/>
      <c r="AC51" s="13"/>
      <c r="AD51" s="13"/>
      <c r="AE51" s="40"/>
      <c r="AF51" s="135">
        <f>J47+SUM(J49:J53)</f>
        <v>0</v>
      </c>
    </row>
    <row r="52" spans="1:32" ht="12" customHeight="1" x14ac:dyDescent="0.2">
      <c r="A52" s="471" t="s">
        <v>27</v>
      </c>
      <c r="B52" s="471"/>
      <c r="C52" s="31">
        <f>Mars!C44</f>
        <v>0</v>
      </c>
      <c r="D52" s="31">
        <f>Mars!D44</f>
        <v>0</v>
      </c>
      <c r="E52" s="31">
        <f>Mars!E44</f>
        <v>0</v>
      </c>
      <c r="F52" s="81"/>
      <c r="G52" s="30">
        <f>IF((D52*60+E52)=0,0,ROUND((C52*60)/(D52*60+E52),1))</f>
        <v>0</v>
      </c>
      <c r="H52" s="209">
        <f>Avril!H48</f>
        <v>0</v>
      </c>
      <c r="I52" s="207">
        <f>Avril!I48</f>
        <v>0</v>
      </c>
      <c r="J52" s="206">
        <f>Avril!J48</f>
        <v>0</v>
      </c>
      <c r="K52" s="55"/>
      <c r="L52" s="207">
        <f>IF((I52*60+J52)=0,0,ROUND((H52*60)/(I52*60+J52),1))</f>
        <v>0</v>
      </c>
      <c r="M52" s="33">
        <f>Mars!M44</f>
        <v>0</v>
      </c>
      <c r="X52" s="39"/>
      <c r="Y52" s="294" t="s">
        <v>136</v>
      </c>
      <c r="Z52" s="10">
        <f>I47+SUM(I49:I53)+ROUNDDOWN(AF51/60,0)</f>
        <v>0</v>
      </c>
      <c r="AA52" s="10">
        <f>AF51-60*ROUNDDOWN(AF51/60,0)</f>
        <v>0</v>
      </c>
      <c r="AB52" s="13"/>
      <c r="AC52" s="13"/>
      <c r="AD52" s="13"/>
      <c r="AE52" s="39"/>
      <c r="AF52" s="131">
        <f>J47+SUM(J50:J53)</f>
        <v>0</v>
      </c>
    </row>
    <row r="53" spans="1:32" ht="10.5" customHeight="1" x14ac:dyDescent="0.2">
      <c r="A53" s="471" t="s">
        <v>30</v>
      </c>
      <c r="B53" s="471"/>
      <c r="C53" s="31">
        <f>Avril!C43</f>
        <v>0</v>
      </c>
      <c r="D53" s="31">
        <f>Avril!D43</f>
        <v>0</v>
      </c>
      <c r="E53" s="30">
        <f>Avril!E43</f>
        <v>0</v>
      </c>
      <c r="F53" s="81"/>
      <c r="G53" s="30">
        <f>IF((D53*60+E53)=0,0,ROUND((C53*60)/(D53*60+E53),1))</f>
        <v>0</v>
      </c>
      <c r="H53" s="209">
        <f>Avril!H43</f>
        <v>0</v>
      </c>
      <c r="I53" s="209">
        <f>Avril!I43</f>
        <v>0</v>
      </c>
      <c r="J53" s="206">
        <f>Avril!J43</f>
        <v>0</v>
      </c>
      <c r="K53" s="55"/>
      <c r="L53" s="207">
        <f>IF((I53*60+J53)=0,0,ROUND((H53*60)/(I53*60+J53),1))</f>
        <v>0</v>
      </c>
      <c r="M53" s="33">
        <f>Avril!M43</f>
        <v>0</v>
      </c>
      <c r="X53" s="39"/>
      <c r="Y53" s="297" t="s">
        <v>256</v>
      </c>
      <c r="Z53" s="141">
        <f>I47+SUM(I50:I53)+ROUNDDOWN(AF52/60,0)</f>
        <v>0</v>
      </c>
      <c r="AA53" s="203">
        <f>AF52-60*ROUNDDOWN(AF52/60,0)</f>
        <v>0</v>
      </c>
    </row>
    <row r="54" spans="1:32" ht="12.75" hidden="1" customHeight="1" x14ac:dyDescent="0.2">
      <c r="C54" s="139">
        <f>SUM(C49:C53)+C47</f>
        <v>0</v>
      </c>
      <c r="D54" s="139">
        <f>SUM(D49:D53)+D47</f>
        <v>0</v>
      </c>
      <c r="E54" s="139">
        <f>SUM(E49:E53)+E47</f>
        <v>0</v>
      </c>
      <c r="F54" s="139">
        <f>SUM(F49:F53)+F47</f>
        <v>0</v>
      </c>
      <c r="M54" s="139">
        <f>SUM(M49:M53)+M47</f>
        <v>0</v>
      </c>
      <c r="X54" s="42"/>
      <c r="Y54" s="201"/>
      <c r="Z54" s="201"/>
      <c r="AA54" s="201"/>
    </row>
    <row r="55" spans="1:32" ht="12.75" hidden="1" customHeight="1" x14ac:dyDescent="0.2">
      <c r="C55" s="139">
        <f>SUM(C50:C53)+C47</f>
        <v>0</v>
      </c>
      <c r="D55" s="139">
        <f>SUM(D50:D53)+D47</f>
        <v>0</v>
      </c>
      <c r="E55" s="139">
        <f>SUM(E50:E53)+E47</f>
        <v>0</v>
      </c>
      <c r="M55" s="139">
        <f>SUM(M50:M53)+M47</f>
        <v>0</v>
      </c>
      <c r="Y55" s="202" t="s">
        <v>182</v>
      </c>
      <c r="Z55" s="141">
        <f>I47+SUM(I50:I52)+ROUNDDOWN(AF52/60,0)</f>
        <v>0</v>
      </c>
      <c r="AA55" s="141">
        <f>AF52-60*ROUNDDOWN(AF52/60,0)</f>
        <v>0</v>
      </c>
      <c r="AB55" s="141">
        <f>IF((Z55*60+AA55)=0,0,ROUND((Y55*60)/(Z55*60+AA55),1))</f>
        <v>0</v>
      </c>
    </row>
  </sheetData>
  <sheetProtection sheet="1" selectLockedCells="1"/>
  <mergeCells count="70">
    <mergeCell ref="A10:B10"/>
    <mergeCell ref="Y27:AD27"/>
    <mergeCell ref="Y24:AD24"/>
    <mergeCell ref="A9:B9"/>
    <mergeCell ref="Y25:AD25"/>
    <mergeCell ref="Y26:AD26"/>
    <mergeCell ref="A18:B18"/>
    <mergeCell ref="A26:B26"/>
    <mergeCell ref="Y37:AD37"/>
    <mergeCell ref="Y23:AD23"/>
    <mergeCell ref="Y41:AD41"/>
    <mergeCell ref="Y32:AD32"/>
    <mergeCell ref="Y34:AD34"/>
    <mergeCell ref="Y33:AD33"/>
    <mergeCell ref="Y36:AD36"/>
    <mergeCell ref="Y39:AD39"/>
    <mergeCell ref="Y29:AD29"/>
    <mergeCell ref="Y30:AD30"/>
    <mergeCell ref="Y31:AD31"/>
    <mergeCell ref="Y35:AD35"/>
    <mergeCell ref="Y20:AD20"/>
    <mergeCell ref="Y17:AD17"/>
    <mergeCell ref="Y18:AD18"/>
    <mergeCell ref="Y19:AD19"/>
    <mergeCell ref="Y22:AD22"/>
    <mergeCell ref="Y21:AD21"/>
    <mergeCell ref="Y12:AD12"/>
    <mergeCell ref="Y13:AD13"/>
    <mergeCell ref="Y14:AD14"/>
    <mergeCell ref="Y15:AD15"/>
    <mergeCell ref="Y16:AD16"/>
    <mergeCell ref="A34:B34"/>
    <mergeCell ref="A42:B42"/>
    <mergeCell ref="A49:B49"/>
    <mergeCell ref="Y2:AD3"/>
    <mergeCell ref="Y10:AD10"/>
    <mergeCell ref="Y4:AD4"/>
    <mergeCell ref="Y5:AD5"/>
    <mergeCell ref="Y6:AD6"/>
    <mergeCell ref="Y9:AD9"/>
    <mergeCell ref="Y7:AD7"/>
    <mergeCell ref="Y8:AD8"/>
    <mergeCell ref="Y42:AD42"/>
    <mergeCell ref="Y38:AD38"/>
    <mergeCell ref="Y40:AD40"/>
    <mergeCell ref="Y28:AD28"/>
    <mergeCell ref="Y11:AD11"/>
    <mergeCell ref="A1:AC1"/>
    <mergeCell ref="A2:A3"/>
    <mergeCell ref="B2:B3"/>
    <mergeCell ref="C2:C3"/>
    <mergeCell ref="D2:D3"/>
    <mergeCell ref="G2:G3"/>
    <mergeCell ref="E2:E3"/>
    <mergeCell ref="X2:X3"/>
    <mergeCell ref="P2:P3"/>
    <mergeCell ref="R2:R3"/>
    <mergeCell ref="N2:N3"/>
    <mergeCell ref="H2:L2"/>
    <mergeCell ref="Y43:AD43"/>
    <mergeCell ref="A48:B48"/>
    <mergeCell ref="A51:B51"/>
    <mergeCell ref="Y44:AD44"/>
    <mergeCell ref="A53:B53"/>
    <mergeCell ref="A47:B47"/>
    <mergeCell ref="Y45:AD45"/>
    <mergeCell ref="Y46:AD46"/>
    <mergeCell ref="A46:B46"/>
    <mergeCell ref="A52:B52"/>
    <mergeCell ref="A50:B50"/>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AF56"/>
  <sheetViews>
    <sheetView zoomScale="130" zoomScaleNormal="130" workbookViewId="0">
      <pane ySplit="3" topLeftCell="A30" activePane="bottomLeft" state="frozen"/>
      <selection pane="bottomLeft" activeCell="C6" sqref="C6"/>
    </sheetView>
  </sheetViews>
  <sheetFormatPr baseColWidth="10" defaultRowHeight="12.75" x14ac:dyDescent="0.2"/>
  <cols>
    <col min="1" max="1" width="9.7109375" customWidth="1"/>
    <col min="2" max="2" width="5.42578125" customWidth="1"/>
    <col min="3" max="3" width="6" customWidth="1"/>
    <col min="4" max="4" width="4.5703125" customWidth="1"/>
    <col min="5" max="5" width="5" customWidth="1"/>
    <col min="6" max="6" width="5.28515625" style="47" hidden="1" customWidth="1"/>
    <col min="7" max="7" width="6.7109375" customWidth="1"/>
    <col min="8" max="8" width="6.7109375" hidden="1" customWidth="1"/>
    <col min="9" max="10" width="6.7109375" customWidth="1"/>
    <col min="11" max="11" width="6.7109375" hidden="1" customWidth="1"/>
    <col min="12" max="12" width="5.42578125" hidden="1" customWidth="1"/>
    <col min="13" max="13" width="7.28515625" customWidth="1"/>
    <col min="14" max="14" width="3.85546875" customWidth="1"/>
    <col min="15" max="15" width="5.85546875" style="47" hidden="1" customWidth="1"/>
    <col min="16" max="16" width="4.140625" customWidth="1"/>
    <col min="17" max="17" width="3.285156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20.140625" customWidth="1"/>
    <col min="26" max="26" width="12.7109375" customWidth="1"/>
    <col min="27" max="27" width="10.140625" customWidth="1"/>
    <col min="28" max="28" width="6.140625" customWidth="1"/>
    <col min="29" max="29" width="9.85546875" customWidth="1"/>
    <col min="30" max="30" width="13.140625" customWidth="1"/>
    <col min="31" max="32" width="11.42578125" hidden="1" customWidth="1"/>
  </cols>
  <sheetData>
    <row r="1" spans="1:30" ht="18" x14ac:dyDescent="0.25">
      <c r="A1" s="424" t="s">
        <v>261</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132"/>
    </row>
    <row r="2" spans="1:30" ht="18.75" customHeight="1" x14ac:dyDescent="0.2">
      <c r="A2" s="425" t="s">
        <v>1</v>
      </c>
      <c r="B2" s="425" t="s">
        <v>9</v>
      </c>
      <c r="C2" s="425" t="s">
        <v>0</v>
      </c>
      <c r="D2" s="425" t="s">
        <v>14</v>
      </c>
      <c r="E2" s="425" t="s">
        <v>15</v>
      </c>
      <c r="F2" s="44" t="s">
        <v>15</v>
      </c>
      <c r="G2" s="427" t="s">
        <v>12</v>
      </c>
      <c r="H2" s="439" t="s">
        <v>296</v>
      </c>
      <c r="I2" s="440"/>
      <c r="J2" s="440"/>
      <c r="K2" s="440"/>
      <c r="L2" s="441"/>
      <c r="M2" s="16" t="s">
        <v>16</v>
      </c>
      <c r="N2" s="429" t="s">
        <v>39</v>
      </c>
      <c r="O2" s="93"/>
      <c r="P2" s="429" t="s">
        <v>11</v>
      </c>
      <c r="Q2" s="93"/>
      <c r="R2" s="429" t="s">
        <v>21</v>
      </c>
      <c r="S2" s="93"/>
      <c r="T2" s="16" t="s">
        <v>18</v>
      </c>
      <c r="U2" s="93"/>
      <c r="V2" s="16" t="s">
        <v>18</v>
      </c>
      <c r="W2" s="93"/>
      <c r="X2" s="500" t="s">
        <v>13</v>
      </c>
      <c r="Y2" s="491" t="s">
        <v>215</v>
      </c>
      <c r="Z2" s="491"/>
      <c r="AA2" s="491"/>
      <c r="AB2" s="491"/>
      <c r="AC2" s="491"/>
      <c r="AD2" s="491"/>
    </row>
    <row r="3" spans="1:30" ht="15" customHeight="1" x14ac:dyDescent="0.2">
      <c r="A3" s="426"/>
      <c r="B3" s="426"/>
      <c r="C3" s="426"/>
      <c r="D3" s="426"/>
      <c r="E3" s="426"/>
      <c r="F3" s="44"/>
      <c r="G3" s="428"/>
      <c r="H3" s="222" t="s">
        <v>0</v>
      </c>
      <c r="I3" s="197" t="s">
        <v>14</v>
      </c>
      <c r="J3" s="197" t="s">
        <v>15</v>
      </c>
      <c r="K3" s="196"/>
      <c r="L3" s="222" t="s">
        <v>12</v>
      </c>
      <c r="M3" s="17" t="s">
        <v>17</v>
      </c>
      <c r="N3" s="430"/>
      <c r="O3" s="94"/>
      <c r="P3" s="430"/>
      <c r="Q3" s="94"/>
      <c r="R3" s="430"/>
      <c r="S3" s="94"/>
      <c r="T3" s="17" t="s">
        <v>19</v>
      </c>
      <c r="U3" s="94"/>
      <c r="V3" s="17" t="s">
        <v>20</v>
      </c>
      <c r="W3" s="94"/>
      <c r="X3" s="501"/>
      <c r="Y3" s="491"/>
      <c r="Z3" s="491"/>
      <c r="AA3" s="491"/>
      <c r="AB3" s="491"/>
      <c r="AC3" s="491"/>
      <c r="AD3" s="491"/>
    </row>
    <row r="4" spans="1:30" hidden="1" x14ac:dyDescent="0.2">
      <c r="A4" s="53" t="s">
        <v>7</v>
      </c>
      <c r="B4" s="53">
        <v>1</v>
      </c>
      <c r="C4" s="24"/>
      <c r="D4" s="24"/>
      <c r="E4" s="24"/>
      <c r="F4" s="44">
        <f>E4</f>
        <v>0</v>
      </c>
      <c r="G4" s="58" t="str">
        <f t="shared" ref="G4:G26" si="0">IF((D4*60+F4)=0,"",ROUND((C4*60)/(D4*60+F4),1))</f>
        <v/>
      </c>
      <c r="H4" s="199"/>
      <c r="I4" s="199"/>
      <c r="J4" s="199"/>
      <c r="K4" s="44">
        <f t="shared" ref="K4:K9" si="1">J4</f>
        <v>0</v>
      </c>
      <c r="L4" s="206" t="str">
        <f t="shared" ref="L4:L26" si="2">IF((I4*60+K4)=0,"",ROUND((H4*60)/(I4*60+K4),1))</f>
        <v/>
      </c>
      <c r="M4" s="212"/>
      <c r="N4" s="212"/>
      <c r="O4" s="107">
        <f>IF(N4="",0,1)</f>
        <v>0</v>
      </c>
      <c r="P4" s="212"/>
      <c r="Q4" s="107">
        <f>IF(P4="",0,1)</f>
        <v>0</v>
      </c>
      <c r="R4" s="78"/>
      <c r="S4" s="107">
        <f>IF(R4="",0,1)</f>
        <v>0</v>
      </c>
      <c r="T4" s="78"/>
      <c r="U4" s="107">
        <f>IF(T4="",0,1)</f>
        <v>0</v>
      </c>
      <c r="V4" s="78"/>
      <c r="W4" s="107">
        <f>IF(V4="",0,1)</f>
        <v>0</v>
      </c>
      <c r="X4" s="195"/>
      <c r="Y4" s="468"/>
      <c r="Z4" s="468"/>
      <c r="AA4" s="468"/>
      <c r="AB4" s="468"/>
      <c r="AC4" s="468"/>
      <c r="AD4" s="468"/>
    </row>
    <row r="5" spans="1:30" hidden="1" x14ac:dyDescent="0.2">
      <c r="A5" s="53" t="s">
        <v>8</v>
      </c>
      <c r="B5" s="53">
        <v>1</v>
      </c>
      <c r="C5" s="24"/>
      <c r="D5" s="24"/>
      <c r="E5" s="24"/>
      <c r="F5" s="44">
        <f t="shared" ref="F5:F8" si="3">E5</f>
        <v>0</v>
      </c>
      <c r="G5" s="58" t="str">
        <f t="shared" si="0"/>
        <v/>
      </c>
      <c r="H5" s="199"/>
      <c r="I5" s="199"/>
      <c r="J5" s="199"/>
      <c r="K5" s="44">
        <f t="shared" si="1"/>
        <v>0</v>
      </c>
      <c r="L5" s="206" t="str">
        <f t="shared" si="2"/>
        <v/>
      </c>
      <c r="M5" s="212"/>
      <c r="N5" s="212"/>
      <c r="O5" s="107">
        <f t="shared" ref="O5:W8" si="4">IF(N5="",O4,O4+1)</f>
        <v>0</v>
      </c>
      <c r="P5" s="212"/>
      <c r="Q5" s="107">
        <f t="shared" si="4"/>
        <v>0</v>
      </c>
      <c r="R5" s="78"/>
      <c r="S5" s="107">
        <f t="shared" si="4"/>
        <v>0</v>
      </c>
      <c r="T5" s="78"/>
      <c r="U5" s="107">
        <f t="shared" si="4"/>
        <v>0</v>
      </c>
      <c r="V5" s="78"/>
      <c r="W5" s="107">
        <f t="shared" si="4"/>
        <v>0</v>
      </c>
      <c r="X5" s="195"/>
      <c r="Y5" s="468"/>
      <c r="Z5" s="468"/>
      <c r="AA5" s="468"/>
      <c r="AB5" s="468"/>
      <c r="AC5" s="468"/>
      <c r="AD5" s="468"/>
    </row>
    <row r="6" spans="1:30" x14ac:dyDescent="0.2">
      <c r="A6" s="53" t="s">
        <v>2</v>
      </c>
      <c r="B6" s="53">
        <v>1</v>
      </c>
      <c r="C6" s="24"/>
      <c r="D6" s="24"/>
      <c r="E6" s="24"/>
      <c r="F6" s="44">
        <f t="shared" si="3"/>
        <v>0</v>
      </c>
      <c r="G6" s="58" t="str">
        <f t="shared" si="0"/>
        <v/>
      </c>
      <c r="H6" s="199"/>
      <c r="I6" s="199"/>
      <c r="J6" s="199"/>
      <c r="K6" s="44">
        <f t="shared" si="1"/>
        <v>0</v>
      </c>
      <c r="L6" s="206" t="str">
        <f t="shared" si="2"/>
        <v/>
      </c>
      <c r="M6" s="212"/>
      <c r="N6" s="212"/>
      <c r="O6" s="107">
        <f t="shared" si="4"/>
        <v>0</v>
      </c>
      <c r="P6" s="212"/>
      <c r="Q6" s="107">
        <f t="shared" si="4"/>
        <v>0</v>
      </c>
      <c r="R6" s="78"/>
      <c r="S6" s="107">
        <f t="shared" si="4"/>
        <v>0</v>
      </c>
      <c r="T6" s="78"/>
      <c r="U6" s="107">
        <f t="shared" si="4"/>
        <v>0</v>
      </c>
      <c r="V6" s="78"/>
      <c r="W6" s="107">
        <f t="shared" si="4"/>
        <v>0</v>
      </c>
      <c r="X6" s="195"/>
      <c r="Y6" s="468"/>
      <c r="Z6" s="468"/>
      <c r="AA6" s="468"/>
      <c r="AB6" s="468"/>
      <c r="AC6" s="468"/>
      <c r="AD6" s="468"/>
    </row>
    <row r="7" spans="1:30" x14ac:dyDescent="0.2">
      <c r="A7" s="53" t="s">
        <v>3</v>
      </c>
      <c r="B7" s="53">
        <f t="shared" ref="B7:B9" si="5">B6+1</f>
        <v>2</v>
      </c>
      <c r="C7" s="24"/>
      <c r="D7" s="24"/>
      <c r="E7" s="24"/>
      <c r="F7" s="44">
        <f t="shared" si="3"/>
        <v>0</v>
      </c>
      <c r="G7" s="58" t="str">
        <f t="shared" si="0"/>
        <v/>
      </c>
      <c r="H7" s="199"/>
      <c r="I7" s="199"/>
      <c r="J7" s="199"/>
      <c r="K7" s="44">
        <f t="shared" si="1"/>
        <v>0</v>
      </c>
      <c r="L7" s="206" t="str">
        <f t="shared" si="2"/>
        <v/>
      </c>
      <c r="M7" s="212"/>
      <c r="N7" s="212"/>
      <c r="O7" s="107">
        <f t="shared" si="4"/>
        <v>0</v>
      </c>
      <c r="P7" s="212"/>
      <c r="Q7" s="107">
        <f t="shared" si="4"/>
        <v>0</v>
      </c>
      <c r="R7" s="78"/>
      <c r="S7" s="107">
        <f t="shared" si="4"/>
        <v>0</v>
      </c>
      <c r="T7" s="78"/>
      <c r="U7" s="107">
        <f t="shared" si="4"/>
        <v>0</v>
      </c>
      <c r="V7" s="78"/>
      <c r="W7" s="107">
        <f t="shared" si="4"/>
        <v>0</v>
      </c>
      <c r="X7" s="195"/>
      <c r="Y7" s="468"/>
      <c r="Z7" s="468"/>
      <c r="AA7" s="468"/>
      <c r="AB7" s="468"/>
      <c r="AC7" s="468"/>
      <c r="AD7" s="468"/>
    </row>
    <row r="8" spans="1:30" x14ac:dyDescent="0.2">
      <c r="A8" s="53" t="s">
        <v>4</v>
      </c>
      <c r="B8" s="53">
        <f t="shared" si="5"/>
        <v>3</v>
      </c>
      <c r="C8" s="24"/>
      <c r="D8" s="24"/>
      <c r="E8" s="24"/>
      <c r="F8" s="44">
        <f t="shared" si="3"/>
        <v>0</v>
      </c>
      <c r="G8" s="58" t="str">
        <f t="shared" si="0"/>
        <v/>
      </c>
      <c r="H8" s="199"/>
      <c r="I8" s="199"/>
      <c r="J8" s="199"/>
      <c r="K8" s="44">
        <f t="shared" si="1"/>
        <v>0</v>
      </c>
      <c r="L8" s="206" t="str">
        <f t="shared" si="2"/>
        <v/>
      </c>
      <c r="M8" s="212"/>
      <c r="N8" s="212"/>
      <c r="O8" s="107">
        <f t="shared" si="4"/>
        <v>0</v>
      </c>
      <c r="P8" s="212"/>
      <c r="Q8" s="107">
        <f t="shared" si="4"/>
        <v>0</v>
      </c>
      <c r="R8" s="78"/>
      <c r="S8" s="107">
        <f t="shared" si="4"/>
        <v>0</v>
      </c>
      <c r="T8" s="78"/>
      <c r="U8" s="107">
        <f t="shared" si="4"/>
        <v>0</v>
      </c>
      <c r="V8" s="78"/>
      <c r="W8" s="107">
        <f t="shared" si="4"/>
        <v>0</v>
      </c>
      <c r="X8" s="195"/>
      <c r="Y8" s="504" t="s">
        <v>284</v>
      </c>
      <c r="Z8" s="386"/>
      <c r="AA8" s="386"/>
      <c r="AB8" s="386"/>
      <c r="AC8" s="386"/>
      <c r="AD8" s="387"/>
    </row>
    <row r="9" spans="1:30" x14ac:dyDescent="0.2">
      <c r="A9" s="76" t="s">
        <v>5</v>
      </c>
      <c r="B9" s="76">
        <f t="shared" si="5"/>
        <v>4</v>
      </c>
      <c r="C9" s="24"/>
      <c r="D9" s="24"/>
      <c r="E9" s="24"/>
      <c r="F9" s="44">
        <f>E9</f>
        <v>0</v>
      </c>
      <c r="G9" s="58" t="str">
        <f t="shared" si="0"/>
        <v/>
      </c>
      <c r="H9" s="199"/>
      <c r="I9" s="199"/>
      <c r="J9" s="199"/>
      <c r="K9" s="44">
        <f t="shared" si="1"/>
        <v>0</v>
      </c>
      <c r="L9" s="206" t="str">
        <f t="shared" si="2"/>
        <v/>
      </c>
      <c r="M9" s="212"/>
      <c r="N9" s="212"/>
      <c r="O9" s="107">
        <f>IF(N9="",O8,O8+1)</f>
        <v>0</v>
      </c>
      <c r="P9" s="212"/>
      <c r="Q9" s="107">
        <f>IF(P9="",Q8,Q8+1)</f>
        <v>0</v>
      </c>
      <c r="R9" s="78"/>
      <c r="S9" s="107">
        <f>IF(R9="",S8,S8+1)</f>
        <v>0</v>
      </c>
      <c r="T9" s="78"/>
      <c r="U9" s="107">
        <f>IF(T9="",U8,U8+1)</f>
        <v>0</v>
      </c>
      <c r="V9" s="78"/>
      <c r="W9" s="107">
        <f>IF(V9="",W8,W8+1)</f>
        <v>0</v>
      </c>
      <c r="X9" s="195"/>
      <c r="Y9" s="468"/>
      <c r="Z9" s="468"/>
      <c r="AA9" s="468"/>
      <c r="AB9" s="468"/>
      <c r="AC9" s="468"/>
      <c r="AD9" s="468"/>
    </row>
    <row r="10" spans="1:30" x14ac:dyDescent="0.2">
      <c r="A10" s="502" t="s">
        <v>10</v>
      </c>
      <c r="B10" s="503"/>
      <c r="C10" s="11">
        <f>SUM(C4:C9)</f>
        <v>0</v>
      </c>
      <c r="D10" s="11">
        <f>SUM(D4:D9)+ROUNDDOWN(F10/60,0)</f>
        <v>0</v>
      </c>
      <c r="E10" s="11">
        <f>F10-60*ROUNDDOWN(F10/60,0)</f>
        <v>0</v>
      </c>
      <c r="F10" s="90">
        <f>SUM(F4:F9)</f>
        <v>0</v>
      </c>
      <c r="G10" s="34">
        <f>IF((D10*60+E10)=0,0,ROUND((C10*60)/(D10*60+E10),1))</f>
        <v>0</v>
      </c>
      <c r="H10" s="11">
        <f>SUM(H4:H9)</f>
        <v>0</v>
      </c>
      <c r="I10" s="11">
        <f>SUM(I4:I9)+ROUNDDOWN(K10/60,0)</f>
        <v>0</v>
      </c>
      <c r="J10" s="11">
        <f>K10-60*ROUNDDOWN(K10/60,0)</f>
        <v>0</v>
      </c>
      <c r="K10" s="90">
        <f>SUM(K4:K9)</f>
        <v>0</v>
      </c>
      <c r="L10" s="34">
        <f>IF((I10*60+J10)=0,0,ROUND((H10*60)/(I10*60+J10),1))</f>
        <v>0</v>
      </c>
      <c r="M10" s="18">
        <f>SUM(M4:M9)</f>
        <v>0</v>
      </c>
      <c r="N10" s="18">
        <f>IF(SUM(N4:N9)=0,0,ROUND(AVERAGE(N4:N9),0))</f>
        <v>0</v>
      </c>
      <c r="O10" s="108">
        <f>IF(O9=0,0,1)</f>
        <v>0</v>
      </c>
      <c r="P10" s="18">
        <f>IF(SUM(P4:P9)=0,0,ROUND(AVERAGE(P4:P9),0))</f>
        <v>0</v>
      </c>
      <c r="Q10" s="108">
        <f>IF(Q9=0,0,1)</f>
        <v>0</v>
      </c>
      <c r="R10" s="18">
        <f>IF(SUM(R4:R9)=0,0,ROUND(AVERAGE(R4:R9),0))</f>
        <v>0</v>
      </c>
      <c r="S10" s="108">
        <f>IF(S9=0,0,1)</f>
        <v>0</v>
      </c>
      <c r="T10" s="18">
        <f>IF(SUM(T4:T9)=0,0,ROUND(AVERAGE(T4:T9),0))</f>
        <v>0</v>
      </c>
      <c r="U10" s="108">
        <f>IF(U9=0,0,1)</f>
        <v>0</v>
      </c>
      <c r="V10" s="18">
        <f>IF(SUM(V4:V9)=0,0,ROUND(AVERAGE(V4:V9),0))</f>
        <v>0</v>
      </c>
      <c r="W10" s="108">
        <f>IF(W9=0,0,1)</f>
        <v>0</v>
      </c>
      <c r="X10" s="192"/>
      <c r="Y10" s="481"/>
      <c r="Z10" s="481"/>
      <c r="AA10" s="481"/>
      <c r="AB10" s="481"/>
      <c r="AC10" s="481"/>
      <c r="AD10" s="481"/>
    </row>
    <row r="11" spans="1:30" x14ac:dyDescent="0.2">
      <c r="A11" s="454" t="s">
        <v>185</v>
      </c>
      <c r="B11" s="455"/>
      <c r="C11" s="46">
        <f>C10+Mai!C46</f>
        <v>0</v>
      </c>
      <c r="D11" s="46">
        <f>ROUNDDOWN(F11/60,0)+Mai!D46+D10</f>
        <v>0</v>
      </c>
      <c r="E11" s="46">
        <f>F11-60*ROUNDDOWN(F11/60,0)</f>
        <v>0</v>
      </c>
      <c r="F11" s="91">
        <f>E10+Mai!E46</f>
        <v>0</v>
      </c>
      <c r="G11" s="46">
        <f>IF((D11*60+E11)=0,0,ROUND((C11*60)/(D11*60+E11),1))</f>
        <v>0</v>
      </c>
      <c r="H11" s="46">
        <f>H10+Mai!H46</f>
        <v>0</v>
      </c>
      <c r="I11" s="46">
        <f>ROUNDDOWN(K11/60,0)+Mai!I46+I10</f>
        <v>0</v>
      </c>
      <c r="J11" s="46">
        <f>K11-60*ROUNDDOWN(K11/60,0)</f>
        <v>0</v>
      </c>
      <c r="K11" s="91">
        <f>J10+Mai!J46</f>
        <v>0</v>
      </c>
      <c r="L11" s="46">
        <f>IF((I11*60+J11)=0,0,ROUND((H11*60)/(I11*60+J11),1))</f>
        <v>0</v>
      </c>
      <c r="M11" s="56">
        <f>M10+Mai!M46</f>
        <v>0</v>
      </c>
      <c r="N11" s="56">
        <f>IF(N10=0,Mai!N46,IF(N10+Mai!N46=0,"",ROUND((SUM(Mai!N43:N45)+SUM(N4:N9))/(O9+Mai!O45),0)))</f>
        <v>0</v>
      </c>
      <c r="O11" s="242"/>
      <c r="P11" s="56">
        <f>IF(P10=0,Mai!P46,IF(P10+Mai!P46=0,"",ROUND((SUM(Mai!P43:P45)+SUM(P4:P9))/(Q9+Mai!Q45),0)))</f>
        <v>0</v>
      </c>
      <c r="Q11" s="242"/>
      <c r="R11" s="56">
        <f>IF(R10=0,Mai!R46,IF(R10+Mai!R46=0,"",ROUND((SUM(Mai!R43:R45)+SUM(R4:R9))/(S9+Mai!S45),0)))</f>
        <v>0</v>
      </c>
      <c r="S11" s="242"/>
      <c r="T11" s="56">
        <f>IF(T10=0,Mai!T46,IF(T10+Mai!T46=0,"",ROUND((SUM(Mai!T43:T45)+SUM(T4:T9))/(U9+Mai!U45),0)))</f>
        <v>0</v>
      </c>
      <c r="U11" s="242"/>
      <c r="V11" s="56">
        <f>IF(V10=0,Mai!V46,IF(V10+Mai!V46=0,"",ROUND((SUM(Mai!V43:V45)+SUM(V4:V9))/(W9+Mai!W45),0)))</f>
        <v>0</v>
      </c>
      <c r="W11" s="242"/>
      <c r="X11" s="151"/>
      <c r="Y11" s="475"/>
      <c r="Z11" s="475"/>
      <c r="AA11" s="475"/>
      <c r="AB11" s="475"/>
      <c r="AC11" s="475"/>
      <c r="AD11" s="475"/>
    </row>
    <row r="12" spans="1:30" x14ac:dyDescent="0.2">
      <c r="A12" s="2" t="s">
        <v>6</v>
      </c>
      <c r="B12" s="2">
        <f>B9+1</f>
        <v>5</v>
      </c>
      <c r="C12" s="24"/>
      <c r="D12" s="24"/>
      <c r="E12" s="24"/>
      <c r="F12" s="44">
        <f>E12</f>
        <v>0</v>
      </c>
      <c r="G12" s="58" t="str">
        <f t="shared" si="0"/>
        <v/>
      </c>
      <c r="H12" s="199"/>
      <c r="I12" s="199"/>
      <c r="J12" s="199"/>
      <c r="K12" s="44">
        <f>J12</f>
        <v>0</v>
      </c>
      <c r="L12" s="206" t="str">
        <f t="shared" si="2"/>
        <v/>
      </c>
      <c r="M12" s="78"/>
      <c r="N12" s="78"/>
      <c r="O12" s="107">
        <f>IF(N12="",0,1)</f>
        <v>0</v>
      </c>
      <c r="P12" s="78"/>
      <c r="Q12" s="107">
        <f>IF(P12="",0,1)</f>
        <v>0</v>
      </c>
      <c r="R12" s="78"/>
      <c r="S12" s="107">
        <f>IF(R12="",0,1)</f>
        <v>0</v>
      </c>
      <c r="T12" s="78"/>
      <c r="U12" s="107">
        <f>IF(T12="",0,1)</f>
        <v>0</v>
      </c>
      <c r="V12" s="78"/>
      <c r="W12" s="107">
        <f>IF(V12="",0,1)</f>
        <v>0</v>
      </c>
      <c r="X12" s="195"/>
      <c r="Y12" s="468"/>
      <c r="Z12" s="468"/>
      <c r="AA12" s="468"/>
      <c r="AB12" s="468"/>
      <c r="AC12" s="468"/>
      <c r="AD12" s="468"/>
    </row>
    <row r="13" spans="1:30" x14ac:dyDescent="0.2">
      <c r="A13" s="2" t="s">
        <v>7</v>
      </c>
      <c r="B13" s="2">
        <f t="shared" ref="B13:B24" si="6">B12+1</f>
        <v>6</v>
      </c>
      <c r="C13" s="24"/>
      <c r="D13" s="24"/>
      <c r="E13" s="24"/>
      <c r="F13" s="44">
        <f t="shared" ref="F13:F18" si="7">E13</f>
        <v>0</v>
      </c>
      <c r="G13" s="58" t="str">
        <f t="shared" si="0"/>
        <v/>
      </c>
      <c r="H13" s="199"/>
      <c r="I13" s="199"/>
      <c r="J13" s="199"/>
      <c r="K13" s="44">
        <f t="shared" ref="K13:K18" si="8">J13</f>
        <v>0</v>
      </c>
      <c r="L13" s="206" t="str">
        <f t="shared" si="2"/>
        <v/>
      </c>
      <c r="M13" s="78"/>
      <c r="N13" s="78"/>
      <c r="O13" s="107">
        <f t="shared" ref="O13:O18" si="9">IF(N13="",O12,O12+1)</f>
        <v>0</v>
      </c>
      <c r="P13" s="78"/>
      <c r="Q13" s="107">
        <f t="shared" ref="Q13:Q18" si="10">IF(P13="",Q12,Q12+1)</f>
        <v>0</v>
      </c>
      <c r="R13" s="78"/>
      <c r="S13" s="107">
        <f t="shared" ref="S13:S18" si="11">IF(R13="",S12,S12+1)</f>
        <v>0</v>
      </c>
      <c r="T13" s="78"/>
      <c r="U13" s="107">
        <f t="shared" ref="U13:U18" si="12">IF(T13="",U12,U12+1)</f>
        <v>0</v>
      </c>
      <c r="V13" s="78"/>
      <c r="W13" s="107">
        <f t="shared" ref="W13:W18" si="13">IF(V13="",W12,W12+1)</f>
        <v>0</v>
      </c>
      <c r="X13" s="195"/>
      <c r="Y13" s="468"/>
      <c r="Z13" s="468"/>
      <c r="AA13" s="468"/>
      <c r="AB13" s="468"/>
      <c r="AC13" s="468"/>
      <c r="AD13" s="468"/>
    </row>
    <row r="14" spans="1:30" x14ac:dyDescent="0.2">
      <c r="A14" s="2" t="s">
        <v>8</v>
      </c>
      <c r="B14" s="2">
        <f t="shared" si="6"/>
        <v>7</v>
      </c>
      <c r="C14" s="24"/>
      <c r="D14" s="24"/>
      <c r="E14" s="24"/>
      <c r="F14" s="44">
        <f t="shared" si="7"/>
        <v>0</v>
      </c>
      <c r="G14" s="58" t="str">
        <f t="shared" si="0"/>
        <v/>
      </c>
      <c r="H14" s="199"/>
      <c r="I14" s="199"/>
      <c r="J14" s="199"/>
      <c r="K14" s="44">
        <f t="shared" si="8"/>
        <v>0</v>
      </c>
      <c r="L14" s="206" t="str">
        <f t="shared" si="2"/>
        <v/>
      </c>
      <c r="M14" s="78"/>
      <c r="N14" s="78"/>
      <c r="O14" s="107">
        <f t="shared" si="9"/>
        <v>0</v>
      </c>
      <c r="P14" s="78"/>
      <c r="Q14" s="107">
        <f t="shared" si="10"/>
        <v>0</v>
      </c>
      <c r="R14" s="78"/>
      <c r="S14" s="107">
        <f t="shared" si="11"/>
        <v>0</v>
      </c>
      <c r="T14" s="78"/>
      <c r="U14" s="107">
        <f t="shared" si="12"/>
        <v>0</v>
      </c>
      <c r="V14" s="78"/>
      <c r="W14" s="107">
        <f t="shared" si="13"/>
        <v>0</v>
      </c>
      <c r="X14" s="195"/>
      <c r="Y14" s="468"/>
      <c r="Z14" s="468"/>
      <c r="AA14" s="468"/>
      <c r="AB14" s="468"/>
      <c r="AC14" s="468"/>
      <c r="AD14" s="468"/>
    </row>
    <row r="15" spans="1:30" x14ac:dyDescent="0.2">
      <c r="A15" s="2" t="s">
        <v>2</v>
      </c>
      <c r="B15" s="2">
        <f t="shared" si="6"/>
        <v>8</v>
      </c>
      <c r="C15" s="24"/>
      <c r="D15" s="24"/>
      <c r="E15" s="24"/>
      <c r="F15" s="44">
        <f t="shared" si="7"/>
        <v>0</v>
      </c>
      <c r="G15" s="58" t="str">
        <f t="shared" si="0"/>
        <v/>
      </c>
      <c r="H15" s="199"/>
      <c r="I15" s="199"/>
      <c r="J15" s="199"/>
      <c r="K15" s="44">
        <f t="shared" si="8"/>
        <v>0</v>
      </c>
      <c r="L15" s="206" t="str">
        <f t="shared" si="2"/>
        <v/>
      </c>
      <c r="M15" s="78"/>
      <c r="N15" s="78"/>
      <c r="O15" s="107">
        <f t="shared" si="9"/>
        <v>0</v>
      </c>
      <c r="P15" s="78"/>
      <c r="Q15" s="107">
        <f t="shared" si="10"/>
        <v>0</v>
      </c>
      <c r="R15" s="78"/>
      <c r="S15" s="107">
        <f t="shared" si="11"/>
        <v>0</v>
      </c>
      <c r="T15" s="78"/>
      <c r="U15" s="107">
        <f t="shared" si="12"/>
        <v>0</v>
      </c>
      <c r="V15" s="78"/>
      <c r="W15" s="107">
        <f t="shared" si="13"/>
        <v>0</v>
      </c>
      <c r="X15" s="195"/>
      <c r="Y15" s="468"/>
      <c r="Z15" s="468"/>
      <c r="AA15" s="468"/>
      <c r="AB15" s="468"/>
      <c r="AC15" s="468"/>
      <c r="AD15" s="468"/>
    </row>
    <row r="16" spans="1:30" x14ac:dyDescent="0.2">
      <c r="A16" s="2" t="s">
        <v>3</v>
      </c>
      <c r="B16" s="2">
        <f t="shared" si="6"/>
        <v>9</v>
      </c>
      <c r="C16" s="24"/>
      <c r="D16" s="24"/>
      <c r="E16" s="24"/>
      <c r="F16" s="44">
        <f t="shared" si="7"/>
        <v>0</v>
      </c>
      <c r="G16" s="58" t="str">
        <f t="shared" si="0"/>
        <v/>
      </c>
      <c r="H16" s="199"/>
      <c r="I16" s="199"/>
      <c r="J16" s="199"/>
      <c r="K16" s="44">
        <f t="shared" si="8"/>
        <v>0</v>
      </c>
      <c r="L16" s="206" t="str">
        <f t="shared" si="2"/>
        <v/>
      </c>
      <c r="M16" s="78"/>
      <c r="N16" s="78"/>
      <c r="O16" s="107">
        <f t="shared" si="9"/>
        <v>0</v>
      </c>
      <c r="P16" s="78"/>
      <c r="Q16" s="107">
        <f t="shared" si="10"/>
        <v>0</v>
      </c>
      <c r="R16" s="78"/>
      <c r="S16" s="107">
        <f t="shared" si="11"/>
        <v>0</v>
      </c>
      <c r="T16" s="78"/>
      <c r="U16" s="107">
        <f t="shared" si="12"/>
        <v>0</v>
      </c>
      <c r="V16" s="78"/>
      <c r="W16" s="107">
        <f t="shared" si="13"/>
        <v>0</v>
      </c>
      <c r="X16" s="195"/>
      <c r="Y16" s="468"/>
      <c r="Z16" s="468"/>
      <c r="AA16" s="468"/>
      <c r="AB16" s="468"/>
      <c r="AC16" s="468"/>
      <c r="AD16" s="468"/>
    </row>
    <row r="17" spans="1:30" x14ac:dyDescent="0.2">
      <c r="A17" s="2" t="s">
        <v>4</v>
      </c>
      <c r="B17" s="2">
        <f t="shared" si="6"/>
        <v>10</v>
      </c>
      <c r="C17" s="24"/>
      <c r="D17" s="24"/>
      <c r="E17" s="24"/>
      <c r="F17" s="44">
        <f t="shared" si="7"/>
        <v>0</v>
      </c>
      <c r="G17" s="58" t="str">
        <f t="shared" si="0"/>
        <v/>
      </c>
      <c r="H17" s="199"/>
      <c r="I17" s="199"/>
      <c r="J17" s="199"/>
      <c r="K17" s="44">
        <f t="shared" si="8"/>
        <v>0</v>
      </c>
      <c r="L17" s="206" t="str">
        <f t="shared" si="2"/>
        <v/>
      </c>
      <c r="M17" s="78"/>
      <c r="N17" s="78"/>
      <c r="O17" s="107">
        <f t="shared" si="9"/>
        <v>0</v>
      </c>
      <c r="P17" s="78"/>
      <c r="Q17" s="107">
        <f t="shared" si="10"/>
        <v>0</v>
      </c>
      <c r="R17" s="78"/>
      <c r="S17" s="107">
        <f t="shared" si="11"/>
        <v>0</v>
      </c>
      <c r="T17" s="78"/>
      <c r="U17" s="107">
        <f t="shared" si="12"/>
        <v>0</v>
      </c>
      <c r="V17" s="78"/>
      <c r="W17" s="107">
        <f t="shared" si="13"/>
        <v>0</v>
      </c>
      <c r="X17" s="195"/>
      <c r="Y17" s="468"/>
      <c r="Z17" s="468"/>
      <c r="AA17" s="468"/>
      <c r="AB17" s="468"/>
      <c r="AC17" s="468"/>
      <c r="AD17" s="468"/>
    </row>
    <row r="18" spans="1:30" s="45" customFormat="1" x14ac:dyDescent="0.2">
      <c r="A18" s="44" t="s">
        <v>5</v>
      </c>
      <c r="B18" s="44">
        <f t="shared" si="6"/>
        <v>11</v>
      </c>
      <c r="C18" s="24"/>
      <c r="D18" s="24"/>
      <c r="E18" s="24"/>
      <c r="F18" s="44">
        <f t="shared" si="7"/>
        <v>0</v>
      </c>
      <c r="G18" s="58" t="str">
        <f t="shared" si="0"/>
        <v/>
      </c>
      <c r="H18" s="199"/>
      <c r="I18" s="199"/>
      <c r="J18" s="199"/>
      <c r="K18" s="44">
        <f t="shared" si="8"/>
        <v>0</v>
      </c>
      <c r="L18" s="206" t="str">
        <f t="shared" si="2"/>
        <v/>
      </c>
      <c r="M18" s="78"/>
      <c r="N18" s="78"/>
      <c r="O18" s="107">
        <f t="shared" si="9"/>
        <v>0</v>
      </c>
      <c r="P18" s="78"/>
      <c r="Q18" s="107">
        <f t="shared" si="10"/>
        <v>0</v>
      </c>
      <c r="R18" s="78"/>
      <c r="S18" s="107">
        <f t="shared" si="11"/>
        <v>0</v>
      </c>
      <c r="T18" s="78"/>
      <c r="U18" s="107">
        <f t="shared" si="12"/>
        <v>0</v>
      </c>
      <c r="V18" s="78"/>
      <c r="W18" s="107">
        <f t="shared" si="13"/>
        <v>0</v>
      </c>
      <c r="X18" s="195"/>
      <c r="Y18" s="468"/>
      <c r="Z18" s="468"/>
      <c r="AA18" s="468"/>
      <c r="AB18" s="468"/>
      <c r="AC18" s="468"/>
      <c r="AD18" s="468"/>
    </row>
    <row r="19" spans="1:30" x14ac:dyDescent="0.2">
      <c r="A19" s="397" t="s">
        <v>70</v>
      </c>
      <c r="B19" s="398"/>
      <c r="C19" s="11">
        <f>SUM(C12:C18)</f>
        <v>0</v>
      </c>
      <c r="D19" s="11">
        <f>SUM(D12:D18)+ROUNDDOWN(F19/60,0)</f>
        <v>0</v>
      </c>
      <c r="E19" s="11">
        <f>F19-60*ROUNDDOWN(F19/60,0)</f>
        <v>0</v>
      </c>
      <c r="F19" s="90">
        <f>SUM(F12:F18)</f>
        <v>0</v>
      </c>
      <c r="G19" s="34">
        <f>IF((D19*60+E19)=0,0,ROUND((C19*60)/(D19*60+E19),1))</f>
        <v>0</v>
      </c>
      <c r="H19" s="11">
        <f>SUM(H12:H18)</f>
        <v>0</v>
      </c>
      <c r="I19" s="11">
        <f>SUM(I12:I18)+ROUNDDOWN(K19/60,0)</f>
        <v>0</v>
      </c>
      <c r="J19" s="11">
        <f>K19-60*ROUNDDOWN(K19/60,0)</f>
        <v>0</v>
      </c>
      <c r="K19" s="90">
        <f>SUM(K12:K18)</f>
        <v>0</v>
      </c>
      <c r="L19" s="34">
        <f>IF((I19*60+J19)=0,0,ROUND((H19*60)/(I19*60+J19),1))</f>
        <v>0</v>
      </c>
      <c r="M19" s="18">
        <f>SUM(M12:M18)</f>
        <v>0</v>
      </c>
      <c r="N19" s="18">
        <f>IF(SUM(N12:N18)=0,0,ROUND(AVERAGE(N12:N18),0))</f>
        <v>0</v>
      </c>
      <c r="O19" s="108">
        <f>IF(O18=0,0,1)</f>
        <v>0</v>
      </c>
      <c r="P19" s="18">
        <f>IF(SUM(P12:P18)=0,0,ROUND(AVERAGE(P12:P18),0))</f>
        <v>0</v>
      </c>
      <c r="Q19" s="108">
        <f>IF(Q18=0,0,1)</f>
        <v>0</v>
      </c>
      <c r="R19" s="18">
        <f>IF(SUM(R12:R18)=0,0,ROUND(AVERAGE(R12:R18),0))</f>
        <v>0</v>
      </c>
      <c r="S19" s="108">
        <f>IF(S18=0,0,1)</f>
        <v>0</v>
      </c>
      <c r="T19" s="18">
        <f>IF(SUM(T12:T18)=0,0,ROUND(AVERAGE(T12:T18),0))</f>
        <v>0</v>
      </c>
      <c r="U19" s="108">
        <f>IF(U18=0,0,1)</f>
        <v>0</v>
      </c>
      <c r="V19" s="18">
        <f>IF(SUM(V12:V18)=0,0,ROUND(AVERAGE(V12:V18),0))</f>
        <v>0</v>
      </c>
      <c r="W19" s="108">
        <f>IF(W18=0,0,1)</f>
        <v>0</v>
      </c>
      <c r="X19" s="192"/>
      <c r="Y19" s="481"/>
      <c r="Z19" s="481"/>
      <c r="AA19" s="481"/>
      <c r="AB19" s="481"/>
      <c r="AC19" s="481"/>
      <c r="AD19" s="481"/>
    </row>
    <row r="20" spans="1:30" x14ac:dyDescent="0.2">
      <c r="A20" s="2" t="s">
        <v>6</v>
      </c>
      <c r="B20" s="2">
        <f>B18+1</f>
        <v>12</v>
      </c>
      <c r="C20" s="24"/>
      <c r="D20" s="24"/>
      <c r="E20" s="24"/>
      <c r="F20" s="44">
        <f t="shared" ref="F20:F26" si="14">E20</f>
        <v>0</v>
      </c>
      <c r="G20" s="58" t="str">
        <f t="shared" si="0"/>
        <v/>
      </c>
      <c r="H20" s="199"/>
      <c r="I20" s="199"/>
      <c r="J20" s="199"/>
      <c r="K20" s="44">
        <f>J20</f>
        <v>0</v>
      </c>
      <c r="L20" s="206" t="str">
        <f t="shared" si="2"/>
        <v/>
      </c>
      <c r="M20" s="78"/>
      <c r="N20" s="78"/>
      <c r="O20" s="107">
        <f>IF(N20="",0,1)</f>
        <v>0</v>
      </c>
      <c r="P20" s="78"/>
      <c r="Q20" s="107">
        <f>IF(P20="",0,1)</f>
        <v>0</v>
      </c>
      <c r="R20" s="78"/>
      <c r="S20" s="107">
        <f>IF(R20="",0,1)</f>
        <v>0</v>
      </c>
      <c r="T20" s="78"/>
      <c r="U20" s="107">
        <f>IF(T20="",0,1)</f>
        <v>0</v>
      </c>
      <c r="V20" s="78"/>
      <c r="W20" s="107">
        <f>IF(V20="",0,1)</f>
        <v>0</v>
      </c>
      <c r="X20" s="195"/>
      <c r="Y20" s="468"/>
      <c r="Z20" s="468"/>
      <c r="AA20" s="468"/>
      <c r="AB20" s="468"/>
      <c r="AC20" s="468"/>
      <c r="AD20" s="468"/>
    </row>
    <row r="21" spans="1:30" x14ac:dyDescent="0.2">
      <c r="A21" s="2" t="s">
        <v>7</v>
      </c>
      <c r="B21" s="2">
        <f t="shared" si="6"/>
        <v>13</v>
      </c>
      <c r="C21" s="24"/>
      <c r="D21" s="24"/>
      <c r="E21" s="24"/>
      <c r="F21" s="44">
        <f t="shared" si="14"/>
        <v>0</v>
      </c>
      <c r="G21" s="58" t="str">
        <f t="shared" si="0"/>
        <v/>
      </c>
      <c r="H21" s="199"/>
      <c r="I21" s="199"/>
      <c r="J21" s="199"/>
      <c r="K21" s="44">
        <f t="shared" ref="K21:K26" si="15">J21</f>
        <v>0</v>
      </c>
      <c r="L21" s="206" t="str">
        <f t="shared" si="2"/>
        <v/>
      </c>
      <c r="M21" s="78"/>
      <c r="N21" s="78"/>
      <c r="O21" s="107">
        <f t="shared" ref="O21:O26" si="16">IF(N21="",O20,O20+1)</f>
        <v>0</v>
      </c>
      <c r="P21" s="78"/>
      <c r="Q21" s="107">
        <f t="shared" ref="Q21:Q26" si="17">IF(P21="",Q20,Q20+1)</f>
        <v>0</v>
      </c>
      <c r="R21" s="78"/>
      <c r="S21" s="107">
        <f t="shared" ref="S21:S26" si="18">IF(R21="",S20,S20+1)</f>
        <v>0</v>
      </c>
      <c r="T21" s="78"/>
      <c r="U21" s="107">
        <f t="shared" ref="U21:U26" si="19">IF(T21="",U20,U20+1)</f>
        <v>0</v>
      </c>
      <c r="V21" s="78"/>
      <c r="W21" s="107">
        <f t="shared" ref="W21:W26" si="20">IF(V21="",W20,W20+1)</f>
        <v>0</v>
      </c>
      <c r="X21" s="195"/>
      <c r="Y21" s="468"/>
      <c r="Z21" s="468"/>
      <c r="AA21" s="468"/>
      <c r="AB21" s="468"/>
      <c r="AC21" s="468"/>
      <c r="AD21" s="468"/>
    </row>
    <row r="22" spans="1:30" x14ac:dyDescent="0.2">
      <c r="A22" s="2" t="s">
        <v>8</v>
      </c>
      <c r="B22" s="2">
        <f t="shared" si="6"/>
        <v>14</v>
      </c>
      <c r="C22" s="24"/>
      <c r="D22" s="24"/>
      <c r="E22" s="24"/>
      <c r="F22" s="44">
        <f t="shared" si="14"/>
        <v>0</v>
      </c>
      <c r="G22" s="58" t="str">
        <f>IF((D22*60+F22)=0,"",ROUND((C22*60)/(D22*60+F22),1))</f>
        <v/>
      </c>
      <c r="H22" s="199"/>
      <c r="I22" s="199"/>
      <c r="J22" s="199"/>
      <c r="K22" s="44">
        <f t="shared" si="15"/>
        <v>0</v>
      </c>
      <c r="L22" s="206" t="str">
        <f>IF((I22*60+K22)=0,"",ROUND((H22*60)/(I22*60+K22),1))</f>
        <v/>
      </c>
      <c r="M22" s="78"/>
      <c r="N22" s="78"/>
      <c r="O22" s="107">
        <f t="shared" si="16"/>
        <v>0</v>
      </c>
      <c r="P22" s="78"/>
      <c r="Q22" s="107">
        <f t="shared" si="17"/>
        <v>0</v>
      </c>
      <c r="R22" s="78"/>
      <c r="S22" s="107">
        <f t="shared" si="18"/>
        <v>0</v>
      </c>
      <c r="T22" s="78"/>
      <c r="U22" s="107">
        <f t="shared" si="19"/>
        <v>0</v>
      </c>
      <c r="V22" s="78"/>
      <c r="W22" s="107">
        <f t="shared" si="20"/>
        <v>0</v>
      </c>
      <c r="X22" s="195"/>
      <c r="Y22" s="468"/>
      <c r="Z22" s="468"/>
      <c r="AA22" s="468"/>
      <c r="AB22" s="468"/>
      <c r="AC22" s="468"/>
      <c r="AD22" s="468"/>
    </row>
    <row r="23" spans="1:30" x14ac:dyDescent="0.2">
      <c r="A23" s="2" t="s">
        <v>2</v>
      </c>
      <c r="B23" s="2">
        <f t="shared" si="6"/>
        <v>15</v>
      </c>
      <c r="C23" s="24"/>
      <c r="D23" s="24"/>
      <c r="E23" s="24"/>
      <c r="F23" s="44">
        <f t="shared" si="14"/>
        <v>0</v>
      </c>
      <c r="G23" s="58" t="str">
        <f t="shared" si="0"/>
        <v/>
      </c>
      <c r="H23" s="199"/>
      <c r="I23" s="199"/>
      <c r="J23" s="199"/>
      <c r="K23" s="44">
        <f t="shared" si="15"/>
        <v>0</v>
      </c>
      <c r="L23" s="206" t="str">
        <f t="shared" si="2"/>
        <v/>
      </c>
      <c r="M23" s="78"/>
      <c r="N23" s="78"/>
      <c r="O23" s="107">
        <f t="shared" si="16"/>
        <v>0</v>
      </c>
      <c r="P23" s="78"/>
      <c r="Q23" s="107">
        <f t="shared" si="17"/>
        <v>0</v>
      </c>
      <c r="R23" s="78"/>
      <c r="S23" s="107">
        <f t="shared" si="18"/>
        <v>0</v>
      </c>
      <c r="T23" s="78"/>
      <c r="U23" s="107">
        <f t="shared" si="19"/>
        <v>0</v>
      </c>
      <c r="V23" s="78"/>
      <c r="W23" s="107">
        <f t="shared" si="20"/>
        <v>0</v>
      </c>
      <c r="X23" s="195"/>
      <c r="Y23" s="468"/>
      <c r="Z23" s="468"/>
      <c r="AA23" s="468"/>
      <c r="AB23" s="468"/>
      <c r="AC23" s="468"/>
      <c r="AD23" s="468"/>
    </row>
    <row r="24" spans="1:30" x14ac:dyDescent="0.2">
      <c r="A24" s="2" t="s">
        <v>3</v>
      </c>
      <c r="B24" s="2">
        <f t="shared" si="6"/>
        <v>16</v>
      </c>
      <c r="C24" s="24"/>
      <c r="D24" s="24"/>
      <c r="E24" s="24"/>
      <c r="F24" s="44">
        <f t="shared" si="14"/>
        <v>0</v>
      </c>
      <c r="G24" s="58" t="str">
        <f t="shared" si="0"/>
        <v/>
      </c>
      <c r="H24" s="199"/>
      <c r="I24" s="199"/>
      <c r="J24" s="199"/>
      <c r="K24" s="44">
        <f t="shared" si="15"/>
        <v>0</v>
      </c>
      <c r="L24" s="206" t="str">
        <f t="shared" si="2"/>
        <v/>
      </c>
      <c r="M24" s="78"/>
      <c r="N24" s="78"/>
      <c r="O24" s="107">
        <f t="shared" si="16"/>
        <v>0</v>
      </c>
      <c r="P24" s="78"/>
      <c r="Q24" s="107">
        <f t="shared" si="17"/>
        <v>0</v>
      </c>
      <c r="R24" s="78"/>
      <c r="S24" s="107">
        <f t="shared" si="18"/>
        <v>0</v>
      </c>
      <c r="T24" s="78"/>
      <c r="U24" s="107">
        <f t="shared" si="19"/>
        <v>0</v>
      </c>
      <c r="V24" s="78"/>
      <c r="W24" s="107">
        <f t="shared" si="20"/>
        <v>0</v>
      </c>
      <c r="X24" s="195"/>
      <c r="Y24" s="468"/>
      <c r="Z24" s="468"/>
      <c r="AA24" s="468"/>
      <c r="AB24" s="468"/>
      <c r="AC24" s="468"/>
      <c r="AD24" s="468"/>
    </row>
    <row r="25" spans="1:30" x14ac:dyDescent="0.2">
      <c r="A25" s="53" t="s">
        <v>4</v>
      </c>
      <c r="B25" s="53">
        <f>B24+1</f>
        <v>17</v>
      </c>
      <c r="C25" s="24"/>
      <c r="D25" s="24"/>
      <c r="E25" s="24"/>
      <c r="F25" s="44">
        <f t="shared" si="14"/>
        <v>0</v>
      </c>
      <c r="G25" s="58" t="str">
        <f t="shared" si="0"/>
        <v/>
      </c>
      <c r="H25" s="199"/>
      <c r="I25" s="199"/>
      <c r="J25" s="199"/>
      <c r="K25" s="44">
        <f t="shared" si="15"/>
        <v>0</v>
      </c>
      <c r="L25" s="206" t="str">
        <f t="shared" si="2"/>
        <v/>
      </c>
      <c r="M25" s="78"/>
      <c r="N25" s="78"/>
      <c r="O25" s="107">
        <f t="shared" si="16"/>
        <v>0</v>
      </c>
      <c r="P25" s="78"/>
      <c r="Q25" s="107">
        <f t="shared" si="17"/>
        <v>0</v>
      </c>
      <c r="R25" s="78"/>
      <c r="S25" s="107">
        <f t="shared" si="18"/>
        <v>0</v>
      </c>
      <c r="T25" s="78"/>
      <c r="U25" s="107">
        <f t="shared" si="19"/>
        <v>0</v>
      </c>
      <c r="V25" s="78"/>
      <c r="W25" s="107">
        <f t="shared" si="20"/>
        <v>0</v>
      </c>
      <c r="X25" s="195"/>
      <c r="Y25" s="468"/>
      <c r="Z25" s="468"/>
      <c r="AA25" s="468"/>
      <c r="AB25" s="468"/>
      <c r="AC25" s="468"/>
      <c r="AD25" s="468"/>
    </row>
    <row r="26" spans="1:30" x14ac:dyDescent="0.2">
      <c r="A26" s="44" t="s">
        <v>5</v>
      </c>
      <c r="B26" s="44">
        <f>B25+1</f>
        <v>18</v>
      </c>
      <c r="C26" s="24"/>
      <c r="D26" s="24"/>
      <c r="E26" s="24"/>
      <c r="F26" s="44">
        <f t="shared" si="14"/>
        <v>0</v>
      </c>
      <c r="G26" s="58" t="str">
        <f t="shared" si="0"/>
        <v/>
      </c>
      <c r="H26" s="199"/>
      <c r="I26" s="199"/>
      <c r="J26" s="199"/>
      <c r="K26" s="44">
        <f t="shared" si="15"/>
        <v>0</v>
      </c>
      <c r="L26" s="206" t="str">
        <f t="shared" si="2"/>
        <v/>
      </c>
      <c r="M26" s="78"/>
      <c r="N26" s="78"/>
      <c r="O26" s="107">
        <f t="shared" si="16"/>
        <v>0</v>
      </c>
      <c r="P26" s="78"/>
      <c r="Q26" s="107">
        <f t="shared" si="17"/>
        <v>0</v>
      </c>
      <c r="R26" s="78"/>
      <c r="S26" s="107">
        <f t="shared" si="18"/>
        <v>0</v>
      </c>
      <c r="T26" s="78"/>
      <c r="U26" s="107">
        <f t="shared" si="19"/>
        <v>0</v>
      </c>
      <c r="V26" s="78"/>
      <c r="W26" s="107">
        <f t="shared" si="20"/>
        <v>0</v>
      </c>
      <c r="X26" s="195"/>
      <c r="Y26" s="389" t="s">
        <v>285</v>
      </c>
      <c r="Z26" s="390"/>
      <c r="AA26" s="390"/>
      <c r="AB26" s="390"/>
      <c r="AC26" s="390"/>
      <c r="AD26" s="391"/>
    </row>
    <row r="27" spans="1:30" x14ac:dyDescent="0.2">
      <c r="A27" s="397" t="s">
        <v>71</v>
      </c>
      <c r="B27" s="398"/>
      <c r="C27" s="11">
        <f>SUM(C20:C26)</f>
        <v>0</v>
      </c>
      <c r="D27" s="11">
        <f>SUM(D20:D26)+ROUNDDOWN(F27/60,0)</f>
        <v>0</v>
      </c>
      <c r="E27" s="11">
        <f>F27-60*ROUNDDOWN(F27/60,0)</f>
        <v>0</v>
      </c>
      <c r="F27" s="90">
        <f>SUM(F20:F26)</f>
        <v>0</v>
      </c>
      <c r="G27" s="34">
        <f>IF((D27*60+E27)=0,0,ROUND((C27*60)/(D27*60+E27),1))</f>
        <v>0</v>
      </c>
      <c r="H27" s="11">
        <f>SUM(H20:H26)</f>
        <v>0</v>
      </c>
      <c r="I27" s="11">
        <f>SUM(I20:I26)+ROUNDDOWN(K27/60,0)</f>
        <v>0</v>
      </c>
      <c r="J27" s="11">
        <f>K27-60*ROUNDDOWN(K27/60,0)</f>
        <v>0</v>
      </c>
      <c r="K27" s="90">
        <f>SUM(K20:K26)</f>
        <v>0</v>
      </c>
      <c r="L27" s="34">
        <f>IF((I27*60+J27)=0,0,ROUND((H27*60)/(I27*60+J27),1))</f>
        <v>0</v>
      </c>
      <c r="M27" s="18">
        <f>SUM(M20:M26)</f>
        <v>0</v>
      </c>
      <c r="N27" s="18">
        <f>IF(SUM(N20:N26)=0,0,ROUND(AVERAGE(N20:N26),0))</f>
        <v>0</v>
      </c>
      <c r="O27" s="108">
        <f>IF(O26=0,0,1)</f>
        <v>0</v>
      </c>
      <c r="P27" s="18">
        <f>IF(SUM(P20:P26)=0,0,ROUND(AVERAGE(P20:P26),0))</f>
        <v>0</v>
      </c>
      <c r="Q27" s="108">
        <f>IF(Q26=0,0,1)</f>
        <v>0</v>
      </c>
      <c r="R27" s="18">
        <f>IF(SUM(R20:R26)=0,0,ROUND(AVERAGE(R20:R26),0))</f>
        <v>0</v>
      </c>
      <c r="S27" s="108">
        <f>IF(S26=0,0,1)</f>
        <v>0</v>
      </c>
      <c r="T27" s="18">
        <f>IF(SUM(T20:T26)=0,0,ROUND(AVERAGE(T20:T26),0))</f>
        <v>0</v>
      </c>
      <c r="U27" s="108">
        <f>IF(U26=0,0,1)</f>
        <v>0</v>
      </c>
      <c r="V27" s="18">
        <f>IF(SUM(V20:V26)=0,0,ROUND(AVERAGE(V20:V26),0))</f>
        <v>0</v>
      </c>
      <c r="W27" s="108">
        <f>IF(W26=0,0,1)</f>
        <v>0</v>
      </c>
      <c r="X27" s="192"/>
      <c r="Y27" s="481"/>
      <c r="Z27" s="481"/>
      <c r="AA27" s="481"/>
      <c r="AB27" s="481"/>
      <c r="AC27" s="481"/>
      <c r="AD27" s="481"/>
    </row>
    <row r="28" spans="1:30" x14ac:dyDescent="0.2">
      <c r="A28" s="14" t="s">
        <v>6</v>
      </c>
      <c r="B28" s="2">
        <f>B26+1</f>
        <v>19</v>
      </c>
      <c r="C28" s="24"/>
      <c r="D28" s="24"/>
      <c r="E28" s="24"/>
      <c r="F28" s="44">
        <f t="shared" ref="F28:F42" si="21">E28</f>
        <v>0</v>
      </c>
      <c r="G28" s="58" t="str">
        <f t="shared" ref="G28:G42" si="22">IF((D28*60+F28)=0,"",ROUND((C28*60)/(D28*60+F28),1))</f>
        <v/>
      </c>
      <c r="H28" s="199"/>
      <c r="I28" s="199"/>
      <c r="J28" s="199"/>
      <c r="K28" s="44">
        <f>J28</f>
        <v>0</v>
      </c>
      <c r="L28" s="206" t="str">
        <f t="shared" ref="L28:L42" si="23">IF((I28*60+K28)=0,"",ROUND((H28*60)/(I28*60+K28),1))</f>
        <v/>
      </c>
      <c r="M28" s="78"/>
      <c r="N28" s="78"/>
      <c r="O28" s="107">
        <f>IF(N28="",0,1)</f>
        <v>0</v>
      </c>
      <c r="P28" s="78"/>
      <c r="Q28" s="107">
        <f>IF(P28="",0,1)</f>
        <v>0</v>
      </c>
      <c r="R28" s="78"/>
      <c r="S28" s="107">
        <f>IF(R28="",0,1)</f>
        <v>0</v>
      </c>
      <c r="T28" s="78"/>
      <c r="U28" s="107">
        <f>IF(T28="",0,1)</f>
        <v>0</v>
      </c>
      <c r="V28" s="78"/>
      <c r="W28" s="107">
        <f>IF(V28="",0,1)</f>
        <v>0</v>
      </c>
      <c r="X28" s="195"/>
      <c r="Y28" s="468"/>
      <c r="Z28" s="468"/>
      <c r="AA28" s="468"/>
      <c r="AB28" s="468"/>
      <c r="AC28" s="468"/>
      <c r="AD28" s="468"/>
    </row>
    <row r="29" spans="1:30" x14ac:dyDescent="0.2">
      <c r="A29" s="14" t="s">
        <v>7</v>
      </c>
      <c r="B29" s="2">
        <f t="shared" ref="B29:B34" si="24">B28+1</f>
        <v>20</v>
      </c>
      <c r="C29" s="24"/>
      <c r="D29" s="24"/>
      <c r="E29" s="24"/>
      <c r="F29" s="44">
        <f t="shared" si="21"/>
        <v>0</v>
      </c>
      <c r="G29" s="58" t="str">
        <f t="shared" si="22"/>
        <v/>
      </c>
      <c r="H29" s="199"/>
      <c r="I29" s="199"/>
      <c r="J29" s="199"/>
      <c r="K29" s="44">
        <f t="shared" ref="K29:K34" si="25">J29</f>
        <v>0</v>
      </c>
      <c r="L29" s="206" t="str">
        <f t="shared" si="23"/>
        <v/>
      </c>
      <c r="M29" s="78"/>
      <c r="N29" s="78"/>
      <c r="O29" s="107">
        <f t="shared" ref="O29:O34" si="26">IF(N29="",O28,O28+1)</f>
        <v>0</v>
      </c>
      <c r="P29" s="78"/>
      <c r="Q29" s="107">
        <f t="shared" ref="Q29:Q34" si="27">IF(P29="",Q28,Q28+1)</f>
        <v>0</v>
      </c>
      <c r="R29" s="78"/>
      <c r="S29" s="107">
        <f t="shared" ref="S29:S34" si="28">IF(R29="",S28,S28+1)</f>
        <v>0</v>
      </c>
      <c r="T29" s="78"/>
      <c r="U29" s="107">
        <f t="shared" ref="U29:U34" si="29">IF(T29="",U28,U28+1)</f>
        <v>0</v>
      </c>
      <c r="V29" s="78"/>
      <c r="W29" s="107">
        <f t="shared" ref="W29:W34" si="30">IF(V29="",W28,W28+1)</f>
        <v>0</v>
      </c>
      <c r="X29" s="195"/>
      <c r="Y29" s="468"/>
      <c r="Z29" s="468"/>
      <c r="AA29" s="468"/>
      <c r="AB29" s="468"/>
      <c r="AC29" s="468"/>
      <c r="AD29" s="468"/>
    </row>
    <row r="30" spans="1:30" x14ac:dyDescent="0.2">
      <c r="A30" s="14" t="s">
        <v>8</v>
      </c>
      <c r="B30" s="2">
        <f t="shared" si="24"/>
        <v>21</v>
      </c>
      <c r="C30" s="24"/>
      <c r="D30" s="24"/>
      <c r="E30" s="24"/>
      <c r="F30" s="44">
        <f t="shared" si="21"/>
        <v>0</v>
      </c>
      <c r="G30" s="58" t="str">
        <f t="shared" si="22"/>
        <v/>
      </c>
      <c r="H30" s="199"/>
      <c r="I30" s="199"/>
      <c r="J30" s="199"/>
      <c r="K30" s="44">
        <f t="shared" si="25"/>
        <v>0</v>
      </c>
      <c r="L30" s="206" t="str">
        <f t="shared" si="23"/>
        <v/>
      </c>
      <c r="M30" s="78"/>
      <c r="N30" s="78"/>
      <c r="O30" s="107">
        <f t="shared" si="26"/>
        <v>0</v>
      </c>
      <c r="P30" s="78"/>
      <c r="Q30" s="107">
        <f t="shared" si="27"/>
        <v>0</v>
      </c>
      <c r="R30" s="78"/>
      <c r="S30" s="107">
        <f t="shared" si="28"/>
        <v>0</v>
      </c>
      <c r="T30" s="78"/>
      <c r="U30" s="107">
        <f t="shared" si="29"/>
        <v>0</v>
      </c>
      <c r="V30" s="78"/>
      <c r="W30" s="107">
        <f t="shared" si="30"/>
        <v>0</v>
      </c>
      <c r="X30" s="195"/>
      <c r="Y30" s="468"/>
      <c r="Z30" s="468"/>
      <c r="AA30" s="468"/>
      <c r="AB30" s="468"/>
      <c r="AC30" s="468"/>
      <c r="AD30" s="468"/>
    </row>
    <row r="31" spans="1:30" x14ac:dyDescent="0.2">
      <c r="A31" s="14" t="s">
        <v>2</v>
      </c>
      <c r="B31" s="2">
        <f t="shared" si="24"/>
        <v>22</v>
      </c>
      <c r="C31" s="24"/>
      <c r="D31" s="24"/>
      <c r="E31" s="24"/>
      <c r="F31" s="44">
        <f t="shared" si="21"/>
        <v>0</v>
      </c>
      <c r="G31" s="58" t="str">
        <f t="shared" si="22"/>
        <v/>
      </c>
      <c r="H31" s="199"/>
      <c r="I31" s="199"/>
      <c r="J31" s="199"/>
      <c r="K31" s="44">
        <f t="shared" si="25"/>
        <v>0</v>
      </c>
      <c r="L31" s="206" t="str">
        <f t="shared" si="23"/>
        <v/>
      </c>
      <c r="M31" s="78"/>
      <c r="N31" s="78"/>
      <c r="O31" s="107">
        <f t="shared" si="26"/>
        <v>0</v>
      </c>
      <c r="P31" s="78"/>
      <c r="Q31" s="107">
        <f t="shared" si="27"/>
        <v>0</v>
      </c>
      <c r="R31" s="78"/>
      <c r="S31" s="107">
        <f t="shared" si="28"/>
        <v>0</v>
      </c>
      <c r="T31" s="78"/>
      <c r="U31" s="107">
        <f t="shared" si="29"/>
        <v>0</v>
      </c>
      <c r="V31" s="78"/>
      <c r="W31" s="107">
        <f t="shared" si="30"/>
        <v>0</v>
      </c>
      <c r="X31" s="195"/>
      <c r="Y31" s="468"/>
      <c r="Z31" s="468"/>
      <c r="AA31" s="468"/>
      <c r="AB31" s="468"/>
      <c r="AC31" s="468"/>
      <c r="AD31" s="468"/>
    </row>
    <row r="32" spans="1:30" x14ac:dyDescent="0.2">
      <c r="A32" s="14" t="s">
        <v>3</v>
      </c>
      <c r="B32" s="2">
        <f t="shared" si="24"/>
        <v>23</v>
      </c>
      <c r="C32" s="24"/>
      <c r="D32" s="24"/>
      <c r="E32" s="24"/>
      <c r="F32" s="44">
        <f t="shared" si="21"/>
        <v>0</v>
      </c>
      <c r="G32" s="58" t="str">
        <f t="shared" si="22"/>
        <v/>
      </c>
      <c r="H32" s="199"/>
      <c r="I32" s="199"/>
      <c r="J32" s="199"/>
      <c r="K32" s="44">
        <f t="shared" si="25"/>
        <v>0</v>
      </c>
      <c r="L32" s="206" t="str">
        <f t="shared" si="23"/>
        <v/>
      </c>
      <c r="M32" s="78"/>
      <c r="N32" s="78"/>
      <c r="O32" s="107">
        <f t="shared" si="26"/>
        <v>0</v>
      </c>
      <c r="P32" s="78"/>
      <c r="Q32" s="107">
        <f t="shared" si="27"/>
        <v>0</v>
      </c>
      <c r="R32" s="78"/>
      <c r="S32" s="107">
        <f t="shared" si="28"/>
        <v>0</v>
      </c>
      <c r="T32" s="78"/>
      <c r="U32" s="107">
        <f t="shared" si="29"/>
        <v>0</v>
      </c>
      <c r="V32" s="78"/>
      <c r="W32" s="107">
        <f t="shared" si="30"/>
        <v>0</v>
      </c>
      <c r="X32" s="195"/>
      <c r="Y32" s="468"/>
      <c r="Z32" s="468"/>
      <c r="AA32" s="468"/>
      <c r="AB32" s="468"/>
      <c r="AC32" s="468"/>
      <c r="AD32" s="468"/>
    </row>
    <row r="33" spans="1:31" x14ac:dyDescent="0.2">
      <c r="A33" s="14" t="s">
        <v>4</v>
      </c>
      <c r="B33" s="2">
        <f t="shared" si="24"/>
        <v>24</v>
      </c>
      <c r="C33" s="24"/>
      <c r="D33" s="24"/>
      <c r="E33" s="24"/>
      <c r="F33" s="44">
        <f t="shared" si="21"/>
        <v>0</v>
      </c>
      <c r="G33" s="58" t="str">
        <f t="shared" si="22"/>
        <v/>
      </c>
      <c r="H33" s="199"/>
      <c r="I33" s="199"/>
      <c r="J33" s="199"/>
      <c r="K33" s="44">
        <f t="shared" si="25"/>
        <v>0</v>
      </c>
      <c r="L33" s="206" t="str">
        <f t="shared" si="23"/>
        <v/>
      </c>
      <c r="M33" s="78"/>
      <c r="N33" s="78"/>
      <c r="O33" s="107">
        <f t="shared" si="26"/>
        <v>0</v>
      </c>
      <c r="P33" s="78"/>
      <c r="Q33" s="107">
        <f t="shared" si="27"/>
        <v>0</v>
      </c>
      <c r="R33" s="78"/>
      <c r="S33" s="107">
        <f t="shared" si="28"/>
        <v>0</v>
      </c>
      <c r="T33" s="78"/>
      <c r="U33" s="107">
        <f t="shared" si="29"/>
        <v>0</v>
      </c>
      <c r="V33" s="78"/>
      <c r="W33" s="107">
        <f t="shared" si="30"/>
        <v>0</v>
      </c>
      <c r="X33" s="195"/>
      <c r="Y33" s="468"/>
      <c r="Z33" s="468"/>
      <c r="AA33" s="468"/>
      <c r="AB33" s="468"/>
      <c r="AC33" s="468"/>
      <c r="AD33" s="468"/>
    </row>
    <row r="34" spans="1:31" x14ac:dyDescent="0.2">
      <c r="A34" s="75" t="s">
        <v>5</v>
      </c>
      <c r="B34" s="44">
        <f t="shared" si="24"/>
        <v>25</v>
      </c>
      <c r="C34" s="24"/>
      <c r="D34" s="24"/>
      <c r="E34" s="24"/>
      <c r="F34" s="44">
        <f t="shared" si="21"/>
        <v>0</v>
      </c>
      <c r="G34" s="58" t="str">
        <f t="shared" si="22"/>
        <v/>
      </c>
      <c r="H34" s="199"/>
      <c r="I34" s="199"/>
      <c r="J34" s="199"/>
      <c r="K34" s="44">
        <f t="shared" si="25"/>
        <v>0</v>
      </c>
      <c r="L34" s="206" t="str">
        <f t="shared" si="23"/>
        <v/>
      </c>
      <c r="M34" s="78"/>
      <c r="N34" s="78"/>
      <c r="O34" s="107">
        <f t="shared" si="26"/>
        <v>0</v>
      </c>
      <c r="P34" s="78"/>
      <c r="Q34" s="107">
        <f t="shared" si="27"/>
        <v>0</v>
      </c>
      <c r="R34" s="78"/>
      <c r="S34" s="107">
        <f t="shared" si="28"/>
        <v>0</v>
      </c>
      <c r="T34" s="78"/>
      <c r="U34" s="107">
        <f t="shared" si="29"/>
        <v>0</v>
      </c>
      <c r="V34" s="78"/>
      <c r="W34" s="107">
        <f t="shared" si="30"/>
        <v>0</v>
      </c>
      <c r="X34" s="195"/>
      <c r="Y34" s="468"/>
      <c r="Z34" s="468"/>
      <c r="AA34" s="468"/>
      <c r="AB34" s="468"/>
      <c r="AC34" s="468"/>
      <c r="AD34" s="468"/>
    </row>
    <row r="35" spans="1:31" x14ac:dyDescent="0.2">
      <c r="A35" s="397" t="s">
        <v>72</v>
      </c>
      <c r="B35" s="398"/>
      <c r="C35" s="11">
        <f>SUM(C28:C34)</f>
        <v>0</v>
      </c>
      <c r="D35" s="11">
        <f>SUM(D28:D34)+ROUNDDOWN(F35/60,0)</f>
        <v>0</v>
      </c>
      <c r="E35" s="11">
        <f>F35-60*ROUNDDOWN(F35/60,0)</f>
        <v>0</v>
      </c>
      <c r="F35" s="90">
        <f>SUM(F28:F34)</f>
        <v>0</v>
      </c>
      <c r="G35" s="34">
        <f>IF((D35*60+E35)=0,0,ROUND((C35*60)/(D35*60+E35),1))</f>
        <v>0</v>
      </c>
      <c r="H35" s="11">
        <f>SUM(H28:H34)</f>
        <v>0</v>
      </c>
      <c r="I35" s="11">
        <f>SUM(I28:I34)+ROUNDDOWN(K35/60,0)</f>
        <v>0</v>
      </c>
      <c r="J35" s="11">
        <f>K35-60*ROUNDDOWN(K35/60,0)</f>
        <v>0</v>
      </c>
      <c r="K35" s="90">
        <f>SUM(K28:K34)</f>
        <v>0</v>
      </c>
      <c r="L35" s="34">
        <f>IF((I35*60+J35)=0,0,ROUND((H35*60)/(I35*60+J35),1))</f>
        <v>0</v>
      </c>
      <c r="M35" s="18">
        <f>SUM(M28:M34)</f>
        <v>0</v>
      </c>
      <c r="N35" s="18">
        <f>IF(SUM(N28:N34)=0,0,ROUND(AVERAGE(N28:N34),0))</f>
        <v>0</v>
      </c>
      <c r="O35" s="108">
        <f>IF(O34=0,0,1)</f>
        <v>0</v>
      </c>
      <c r="P35" s="18">
        <f>IF(SUM(P28:P34)=0,0,ROUND(AVERAGE(P28:P34),0))</f>
        <v>0</v>
      </c>
      <c r="Q35" s="108">
        <f>IF(Q34=0,0,1)</f>
        <v>0</v>
      </c>
      <c r="R35" s="18">
        <f>IF(SUM(R28:R34)=0,0,ROUND(AVERAGE(R28:R34),0))</f>
        <v>0</v>
      </c>
      <c r="S35" s="108">
        <f>IF(S34=0,0,1)</f>
        <v>0</v>
      </c>
      <c r="T35" s="18">
        <f>IF(SUM(T28:T34)=0,0,ROUND(AVERAGE(T28:T34),0))</f>
        <v>0</v>
      </c>
      <c r="U35" s="108">
        <f>IF(U34=0,0,1)</f>
        <v>0</v>
      </c>
      <c r="V35" s="18">
        <f>IF(SUM(V28:V34)=0,0,ROUND(AVERAGE(V28:V34),0))</f>
        <v>0</v>
      </c>
      <c r="W35" s="108">
        <f>IF(W34=0,0,1)</f>
        <v>0</v>
      </c>
      <c r="X35" s="192"/>
      <c r="Y35" s="481"/>
      <c r="Z35" s="481"/>
      <c r="AA35" s="481"/>
      <c r="AB35" s="481"/>
      <c r="AC35" s="481"/>
      <c r="AD35" s="481"/>
    </row>
    <row r="36" spans="1:31" x14ac:dyDescent="0.2">
      <c r="A36" s="14" t="s">
        <v>6</v>
      </c>
      <c r="B36" s="2">
        <f>B34+1</f>
        <v>26</v>
      </c>
      <c r="C36" s="24"/>
      <c r="D36" s="24"/>
      <c r="E36" s="24"/>
      <c r="F36" s="44">
        <f t="shared" si="21"/>
        <v>0</v>
      </c>
      <c r="G36" s="58" t="str">
        <f t="shared" si="22"/>
        <v/>
      </c>
      <c r="H36" s="199"/>
      <c r="I36" s="199"/>
      <c r="J36" s="199"/>
      <c r="K36" s="44">
        <f>J36</f>
        <v>0</v>
      </c>
      <c r="L36" s="206" t="str">
        <f t="shared" si="23"/>
        <v/>
      </c>
      <c r="M36" s="78"/>
      <c r="N36" s="78"/>
      <c r="O36" s="107">
        <f>IF(N36="",0,1)</f>
        <v>0</v>
      </c>
      <c r="P36" s="78"/>
      <c r="Q36" s="107">
        <f>IF(P36="",0,1)</f>
        <v>0</v>
      </c>
      <c r="R36" s="78"/>
      <c r="S36" s="107">
        <f>IF(R36="",0,1)</f>
        <v>0</v>
      </c>
      <c r="T36" s="78"/>
      <c r="U36" s="107">
        <f>IF(T36="",0,1)</f>
        <v>0</v>
      </c>
      <c r="V36" s="78"/>
      <c r="W36" s="107">
        <f>IF(V36="",0,1)</f>
        <v>0</v>
      </c>
      <c r="X36" s="119"/>
      <c r="Y36" s="444"/>
      <c r="Z36" s="445"/>
      <c r="AA36" s="445"/>
      <c r="AB36" s="445"/>
      <c r="AC36" s="445"/>
      <c r="AD36" s="446"/>
    </row>
    <row r="37" spans="1:31" x14ac:dyDescent="0.2">
      <c r="A37" s="14" t="s">
        <v>7</v>
      </c>
      <c r="B37" s="2">
        <f>B36+1</f>
        <v>27</v>
      </c>
      <c r="C37" s="24"/>
      <c r="D37" s="24"/>
      <c r="E37" s="24"/>
      <c r="F37" s="44">
        <f t="shared" si="21"/>
        <v>0</v>
      </c>
      <c r="G37" s="58" t="str">
        <f t="shared" si="22"/>
        <v/>
      </c>
      <c r="H37" s="199"/>
      <c r="I37" s="199"/>
      <c r="J37" s="199"/>
      <c r="K37" s="44">
        <f>J37</f>
        <v>0</v>
      </c>
      <c r="L37" s="206" t="str">
        <f t="shared" si="23"/>
        <v/>
      </c>
      <c r="M37" s="78"/>
      <c r="N37" s="78"/>
      <c r="O37" s="107">
        <f t="shared" ref="O37:W39" si="31">IF(N37="",O36,O36+1)</f>
        <v>0</v>
      </c>
      <c r="P37" s="78"/>
      <c r="Q37" s="107">
        <f t="shared" si="31"/>
        <v>0</v>
      </c>
      <c r="R37" s="78"/>
      <c r="S37" s="107">
        <f t="shared" si="31"/>
        <v>0</v>
      </c>
      <c r="T37" s="78"/>
      <c r="U37" s="107">
        <f t="shared" si="31"/>
        <v>0</v>
      </c>
      <c r="V37" s="78"/>
      <c r="W37" s="107">
        <f t="shared" si="31"/>
        <v>0</v>
      </c>
      <c r="X37" s="119"/>
      <c r="Y37" s="444"/>
      <c r="Z37" s="445"/>
      <c r="AA37" s="445"/>
      <c r="AB37" s="445"/>
      <c r="AC37" s="445"/>
      <c r="AD37" s="446"/>
    </row>
    <row r="38" spans="1:31" x14ac:dyDescent="0.2">
      <c r="A38" s="14" t="s">
        <v>2</v>
      </c>
      <c r="B38" s="2">
        <f t="shared" ref="B38:B42" si="32">B37+1</f>
        <v>28</v>
      </c>
      <c r="C38" s="24"/>
      <c r="D38" s="24"/>
      <c r="E38" s="24"/>
      <c r="F38" s="44">
        <f t="shared" si="21"/>
        <v>0</v>
      </c>
      <c r="G38" s="58" t="str">
        <f t="shared" si="22"/>
        <v/>
      </c>
      <c r="H38" s="199"/>
      <c r="I38" s="199"/>
      <c r="J38" s="199"/>
      <c r="K38" s="44">
        <f t="shared" ref="K38:K42" si="33">J38</f>
        <v>0</v>
      </c>
      <c r="L38" s="206" t="str">
        <f t="shared" si="23"/>
        <v/>
      </c>
      <c r="M38" s="78"/>
      <c r="N38" s="78"/>
      <c r="O38" s="107">
        <f t="shared" si="31"/>
        <v>0</v>
      </c>
      <c r="P38" s="78"/>
      <c r="Q38" s="107">
        <f t="shared" si="31"/>
        <v>0</v>
      </c>
      <c r="R38" s="78"/>
      <c r="S38" s="107">
        <f t="shared" si="31"/>
        <v>0</v>
      </c>
      <c r="T38" s="78"/>
      <c r="U38" s="107">
        <f t="shared" si="31"/>
        <v>0</v>
      </c>
      <c r="V38" s="78"/>
      <c r="W38" s="107">
        <f t="shared" si="31"/>
        <v>0</v>
      </c>
      <c r="X38" s="119"/>
      <c r="Y38" s="444"/>
      <c r="Z38" s="445"/>
      <c r="AA38" s="445"/>
      <c r="AB38" s="445"/>
      <c r="AC38" s="445"/>
      <c r="AD38" s="446"/>
    </row>
    <row r="39" spans="1:31" x14ac:dyDescent="0.2">
      <c r="A39" s="14" t="s">
        <v>2</v>
      </c>
      <c r="B39" s="2">
        <f t="shared" si="32"/>
        <v>29</v>
      </c>
      <c r="C39" s="24"/>
      <c r="D39" s="24"/>
      <c r="E39" s="24"/>
      <c r="F39" s="44">
        <f t="shared" si="21"/>
        <v>0</v>
      </c>
      <c r="G39" s="58" t="str">
        <f t="shared" si="22"/>
        <v/>
      </c>
      <c r="H39" s="199"/>
      <c r="I39" s="199"/>
      <c r="J39" s="199"/>
      <c r="K39" s="44">
        <f t="shared" si="33"/>
        <v>0</v>
      </c>
      <c r="L39" s="206" t="str">
        <f t="shared" si="23"/>
        <v/>
      </c>
      <c r="M39" s="212"/>
      <c r="N39" s="212"/>
      <c r="O39" s="107">
        <f t="shared" si="31"/>
        <v>0</v>
      </c>
      <c r="P39" s="78"/>
      <c r="Q39" s="107">
        <f t="shared" si="31"/>
        <v>0</v>
      </c>
      <c r="R39" s="78"/>
      <c r="S39" s="107">
        <f t="shared" si="31"/>
        <v>0</v>
      </c>
      <c r="T39" s="78"/>
      <c r="U39" s="107">
        <f t="shared" si="31"/>
        <v>0</v>
      </c>
      <c r="V39" s="78"/>
      <c r="W39" s="107">
        <f t="shared" si="31"/>
        <v>0</v>
      </c>
      <c r="X39" s="119"/>
      <c r="Y39" s="444"/>
      <c r="Z39" s="445"/>
      <c r="AA39" s="445"/>
      <c r="AB39" s="445"/>
      <c r="AC39" s="445"/>
      <c r="AD39" s="446"/>
    </row>
    <row r="40" spans="1:31" x14ac:dyDescent="0.2">
      <c r="A40" s="14" t="s">
        <v>3</v>
      </c>
      <c r="B40" s="2">
        <f t="shared" si="32"/>
        <v>30</v>
      </c>
      <c r="C40" s="24"/>
      <c r="D40" s="24"/>
      <c r="E40" s="24"/>
      <c r="F40" s="44">
        <f t="shared" si="21"/>
        <v>0</v>
      </c>
      <c r="G40" s="58" t="str">
        <f t="shared" si="22"/>
        <v/>
      </c>
      <c r="H40" s="199"/>
      <c r="I40" s="199"/>
      <c r="J40" s="199"/>
      <c r="K40" s="44">
        <f t="shared" si="33"/>
        <v>0</v>
      </c>
      <c r="L40" s="206" t="str">
        <f t="shared" si="23"/>
        <v/>
      </c>
      <c r="M40" s="78"/>
      <c r="N40" s="78"/>
      <c r="O40" s="107">
        <f t="shared" ref="O40:O42" si="34">IF(N40="",O39,O39+1)</f>
        <v>0</v>
      </c>
      <c r="P40" s="78"/>
      <c r="Q40" s="107">
        <f t="shared" ref="Q40:W42" si="35">IF(P40="",Q39,Q39+1)</f>
        <v>0</v>
      </c>
      <c r="R40" s="78"/>
      <c r="S40" s="107">
        <f t="shared" si="35"/>
        <v>0</v>
      </c>
      <c r="T40" s="78"/>
      <c r="U40" s="107">
        <f t="shared" si="35"/>
        <v>0</v>
      </c>
      <c r="V40" s="78"/>
      <c r="W40" s="107">
        <f t="shared" si="35"/>
        <v>0</v>
      </c>
      <c r="X40" s="119"/>
      <c r="Y40" s="444"/>
      <c r="Z40" s="445"/>
      <c r="AA40" s="445"/>
      <c r="AB40" s="445"/>
      <c r="AC40" s="445"/>
      <c r="AD40" s="446"/>
    </row>
    <row r="41" spans="1:31" hidden="1" x14ac:dyDescent="0.2">
      <c r="A41" s="14" t="s">
        <v>4</v>
      </c>
      <c r="B41" s="2">
        <f t="shared" si="32"/>
        <v>31</v>
      </c>
      <c r="C41" s="24"/>
      <c r="D41" s="24"/>
      <c r="E41" s="24"/>
      <c r="F41" s="44">
        <f t="shared" si="21"/>
        <v>0</v>
      </c>
      <c r="G41" s="58" t="str">
        <f t="shared" si="22"/>
        <v/>
      </c>
      <c r="H41" s="199"/>
      <c r="I41" s="199"/>
      <c r="J41" s="199"/>
      <c r="K41" s="44">
        <f t="shared" si="33"/>
        <v>0</v>
      </c>
      <c r="L41" s="206" t="str">
        <f t="shared" si="23"/>
        <v/>
      </c>
      <c r="M41" s="78"/>
      <c r="N41" s="78"/>
      <c r="O41" s="107">
        <f t="shared" si="34"/>
        <v>0</v>
      </c>
      <c r="P41" s="78"/>
      <c r="Q41" s="107">
        <f t="shared" si="35"/>
        <v>0</v>
      </c>
      <c r="R41" s="78"/>
      <c r="S41" s="107">
        <f t="shared" si="35"/>
        <v>0</v>
      </c>
      <c r="T41" s="78"/>
      <c r="U41" s="107">
        <f t="shared" si="35"/>
        <v>0</v>
      </c>
      <c r="V41" s="78"/>
      <c r="W41" s="107">
        <f t="shared" si="35"/>
        <v>0</v>
      </c>
      <c r="X41" s="119"/>
      <c r="Y41" s="444"/>
      <c r="Z41" s="445"/>
      <c r="AA41" s="445"/>
      <c r="AB41" s="445"/>
      <c r="AC41" s="445"/>
      <c r="AD41" s="446"/>
    </row>
    <row r="42" spans="1:31" hidden="1" x14ac:dyDescent="0.2">
      <c r="A42" s="75" t="s">
        <v>5</v>
      </c>
      <c r="B42" s="2">
        <f t="shared" si="32"/>
        <v>32</v>
      </c>
      <c r="C42" s="24"/>
      <c r="D42" s="24"/>
      <c r="E42" s="24"/>
      <c r="F42" s="44">
        <f t="shared" si="21"/>
        <v>0</v>
      </c>
      <c r="G42" s="58" t="str">
        <f t="shared" si="22"/>
        <v/>
      </c>
      <c r="H42" s="199"/>
      <c r="I42" s="199"/>
      <c r="J42" s="199"/>
      <c r="K42" s="44">
        <f t="shared" si="33"/>
        <v>0</v>
      </c>
      <c r="L42" s="206" t="str">
        <f t="shared" si="23"/>
        <v/>
      </c>
      <c r="M42" s="78"/>
      <c r="N42" s="78"/>
      <c r="O42" s="107">
        <f t="shared" si="34"/>
        <v>0</v>
      </c>
      <c r="P42" s="78"/>
      <c r="Q42" s="107">
        <f t="shared" si="35"/>
        <v>0</v>
      </c>
      <c r="R42" s="78"/>
      <c r="S42" s="107">
        <f t="shared" si="35"/>
        <v>0</v>
      </c>
      <c r="T42" s="78"/>
      <c r="U42" s="107">
        <f t="shared" si="35"/>
        <v>0</v>
      </c>
      <c r="V42" s="78"/>
      <c r="W42" s="107">
        <f t="shared" si="35"/>
        <v>0</v>
      </c>
      <c r="X42" s="119"/>
      <c r="Y42" s="444"/>
      <c r="Z42" s="445"/>
      <c r="AA42" s="445"/>
      <c r="AB42" s="445"/>
      <c r="AC42" s="445"/>
      <c r="AD42" s="446"/>
    </row>
    <row r="43" spans="1:31" x14ac:dyDescent="0.2">
      <c r="A43" s="397" t="s">
        <v>10</v>
      </c>
      <c r="B43" s="398"/>
      <c r="C43" s="11">
        <f>SUM(C36:C42)</f>
        <v>0</v>
      </c>
      <c r="D43" s="11">
        <f>SUM(D36:D42)+ROUNDDOWN(F43/60,0)</f>
        <v>0</v>
      </c>
      <c r="E43" s="11">
        <f>F43-60*ROUNDDOWN(F43/60,0)</f>
        <v>0</v>
      </c>
      <c r="F43" s="90">
        <f>SUM(F36:F42)</f>
        <v>0</v>
      </c>
      <c r="G43" s="34">
        <f>IF((D43*60+E43)=0,0,ROUND((C43*60)/(D43*60+E43),1))</f>
        <v>0</v>
      </c>
      <c r="H43" s="11">
        <f>SUM(H36:H42)</f>
        <v>0</v>
      </c>
      <c r="I43" s="11">
        <f>SUM(I36:I42)+ROUNDDOWN(K43/60,0)</f>
        <v>0</v>
      </c>
      <c r="J43" s="11">
        <f>K43-60*ROUNDDOWN(K43/60,0)</f>
        <v>0</v>
      </c>
      <c r="K43" s="90">
        <f>SUM(K36:K42)</f>
        <v>0</v>
      </c>
      <c r="L43" s="34">
        <f>IF((I43*60+J43)=0,0,ROUND((H43*60)/(I43*60+J43),1))</f>
        <v>0</v>
      </c>
      <c r="M43" s="18">
        <f>SUM(M36:M42)</f>
        <v>0</v>
      </c>
      <c r="N43" s="18">
        <f>IF(SUM(N36:N42)=0,0,ROUND(AVERAGE(N36:N42),0))</f>
        <v>0</v>
      </c>
      <c r="O43" s="108">
        <f>IF(O42=0,0,1)</f>
        <v>0</v>
      </c>
      <c r="P43" s="18">
        <f>IF(SUM(P36:P42)=0,0,ROUND(AVERAGE(P36:P42),0))</f>
        <v>0</v>
      </c>
      <c r="Q43" s="108">
        <f>IF(Q42=0,0,1)</f>
        <v>0</v>
      </c>
      <c r="R43" s="18">
        <f>IF(SUM(R36:R42)=0,0,ROUND(AVERAGE(R36:R42),0))</f>
        <v>0</v>
      </c>
      <c r="S43" s="108">
        <f>IF(S42=0,0,1)</f>
        <v>0</v>
      </c>
      <c r="T43" s="18">
        <f>IF(SUM(T36:T42)=0,0,ROUND(AVERAGE(T36:T42),0))</f>
        <v>0</v>
      </c>
      <c r="U43" s="108">
        <f>IF(U42=0,0,1)</f>
        <v>0</v>
      </c>
      <c r="V43" s="18">
        <f>IF(SUM(V36:V42)=0,0,ROUND(AVERAGE(V36:V42),0))</f>
        <v>0</v>
      </c>
      <c r="W43" s="108">
        <f>IF(W42=0,0,1)</f>
        <v>0</v>
      </c>
      <c r="X43" s="234"/>
      <c r="Y43" s="404"/>
      <c r="Z43" s="405"/>
      <c r="AA43" s="405"/>
      <c r="AB43" s="405"/>
      <c r="AC43" s="405"/>
      <c r="AD43" s="406"/>
    </row>
    <row r="44" spans="1:31" hidden="1" x14ac:dyDescent="0.2">
      <c r="A44" s="14" t="s">
        <v>6</v>
      </c>
      <c r="B44" s="2">
        <f>B42+1</f>
        <v>33</v>
      </c>
      <c r="C44" s="24"/>
      <c r="D44" s="24"/>
      <c r="E44" s="24"/>
      <c r="F44" s="44">
        <f t="shared" ref="F44:F45" si="36">E44</f>
        <v>0</v>
      </c>
      <c r="G44" s="58" t="str">
        <f t="shared" ref="G44:G45" si="37">IF((D44*60+F44)=0,"",ROUND((C44*60)/(D44*60+F44),1))</f>
        <v/>
      </c>
      <c r="H44" s="199"/>
      <c r="I44" s="199"/>
      <c r="J44" s="199"/>
      <c r="K44" s="44">
        <f>J44</f>
        <v>0</v>
      </c>
      <c r="L44" s="206" t="str">
        <f t="shared" ref="L44:L45" si="38">IF((I44*60+K44)=0,"",ROUND((H44*60)/(I44*60+K44),1))</f>
        <v/>
      </c>
      <c r="M44" s="78"/>
      <c r="N44" s="78"/>
      <c r="O44" s="107">
        <f>IF(N44="",0,1)</f>
        <v>0</v>
      </c>
      <c r="P44" s="78"/>
      <c r="Q44" s="107">
        <f>IF(P44="",0,1)</f>
        <v>0</v>
      </c>
      <c r="R44" s="78"/>
      <c r="S44" s="107">
        <f>IF(R44="",0,1)</f>
        <v>0</v>
      </c>
      <c r="T44" s="78"/>
      <c r="U44" s="107">
        <f>IF(T44="",0,1)</f>
        <v>0</v>
      </c>
      <c r="V44" s="78"/>
      <c r="W44" s="107">
        <f>IF(V44="",0,1)</f>
        <v>0</v>
      </c>
      <c r="X44" s="119" t="s">
        <v>217</v>
      </c>
      <c r="Y44" s="444"/>
      <c r="Z44" s="445"/>
      <c r="AA44" s="445"/>
      <c r="AB44" s="445"/>
      <c r="AC44" s="445"/>
      <c r="AD44" s="446"/>
    </row>
    <row r="45" spans="1:31" hidden="1" x14ac:dyDescent="0.2">
      <c r="A45" s="14" t="s">
        <v>7</v>
      </c>
      <c r="B45" s="2">
        <f>B44+1</f>
        <v>34</v>
      </c>
      <c r="C45" s="24"/>
      <c r="D45" s="24"/>
      <c r="E45" s="24"/>
      <c r="F45" s="44">
        <f t="shared" si="36"/>
        <v>0</v>
      </c>
      <c r="G45" s="58" t="str">
        <f t="shared" si="37"/>
        <v/>
      </c>
      <c r="H45" s="199"/>
      <c r="I45" s="199"/>
      <c r="J45" s="199"/>
      <c r="K45" s="44">
        <f t="shared" ref="K45" si="39">J45</f>
        <v>0</v>
      </c>
      <c r="L45" s="206" t="str">
        <f t="shared" si="38"/>
        <v/>
      </c>
      <c r="M45" s="78"/>
      <c r="N45" s="78"/>
      <c r="O45" s="107">
        <f>IF(N45="",O44,O44+1)</f>
        <v>0</v>
      </c>
      <c r="P45" s="78"/>
      <c r="Q45" s="107">
        <f t="shared" ref="Q45" si="40">IF(P45="",Q44,Q44+1)</f>
        <v>0</v>
      </c>
      <c r="R45" s="78"/>
      <c r="S45" s="107">
        <f t="shared" ref="S45" si="41">IF(R45="",S44,S44+1)</f>
        <v>0</v>
      </c>
      <c r="T45" s="78"/>
      <c r="U45" s="107">
        <f t="shared" ref="U45" si="42">IF(T45="",U44,U44+1)</f>
        <v>0</v>
      </c>
      <c r="V45" s="78"/>
      <c r="W45" s="107">
        <f t="shared" ref="W45" si="43">IF(V45="",W44,W44+1)</f>
        <v>0</v>
      </c>
      <c r="X45" s="119" t="s">
        <v>217</v>
      </c>
      <c r="Y45" s="444"/>
      <c r="Z45" s="445"/>
      <c r="AA45" s="445"/>
      <c r="AB45" s="445"/>
      <c r="AC45" s="445"/>
      <c r="AD45" s="446"/>
    </row>
    <row r="46" spans="1:31" hidden="1" x14ac:dyDescent="0.2">
      <c r="A46" s="397" t="s">
        <v>10</v>
      </c>
      <c r="B46" s="398"/>
      <c r="C46" s="11">
        <f>SUM(C44:C45)</f>
        <v>0</v>
      </c>
      <c r="D46" s="11">
        <f>SUM(D44:D45)+ROUNDDOWN(F46/60,0)</f>
        <v>0</v>
      </c>
      <c r="E46" s="11">
        <f>F46-60*ROUNDDOWN(F46/60,0)</f>
        <v>0</v>
      </c>
      <c r="F46" s="90">
        <f>SUM(F44:F45)</f>
        <v>0</v>
      </c>
      <c r="G46" s="34">
        <f>IF((D46*60+E46)=0,0,ROUND((C46*60)/(D46*60+E46),1))</f>
        <v>0</v>
      </c>
      <c r="H46" s="11">
        <f>SUM(H44:H45)</f>
        <v>0</v>
      </c>
      <c r="I46" s="11">
        <f>SUM(I44:I45)+ROUNDDOWN(K46/60,0)</f>
        <v>0</v>
      </c>
      <c r="J46" s="11">
        <f>K46-60*ROUNDDOWN(K46/60,0)</f>
        <v>0</v>
      </c>
      <c r="K46" s="90">
        <f>SUM(K44:K45)</f>
        <v>0</v>
      </c>
      <c r="L46" s="34">
        <f>IF((I46*60+J46)=0,0,ROUND((H46*60)/(I46*60+J46),1))</f>
        <v>0</v>
      </c>
      <c r="M46" s="18">
        <f>SUM(M44:M45)</f>
        <v>0</v>
      </c>
      <c r="N46" s="18">
        <f>IF(SUM(N44:N45)=0,0,ROUND(AVERAGE(N44:N45),0))</f>
        <v>0</v>
      </c>
      <c r="O46" s="108">
        <f>IF(O45=0,0,1)</f>
        <v>0</v>
      </c>
      <c r="P46" s="18">
        <f>IF(SUM(P44:P45)=0,0,ROUND(AVERAGE(P44:P45),0))</f>
        <v>0</v>
      </c>
      <c r="Q46" s="108">
        <f>IF(Q45=0,0,1)</f>
        <v>0</v>
      </c>
      <c r="R46" s="18">
        <f>IF(SUM(R44:R45)=0,0,ROUND(AVERAGE(R44:R45),0))</f>
        <v>0</v>
      </c>
      <c r="S46" s="108">
        <f>IF(S45=0,0,1)</f>
        <v>0</v>
      </c>
      <c r="T46" s="18">
        <f>IF(SUM(T44:T45)=0,0,ROUND(AVERAGE(T44:T45),0))</f>
        <v>0</v>
      </c>
      <c r="U46" s="108">
        <f>IF(U45=0,0,1)</f>
        <v>0</v>
      </c>
      <c r="V46" s="18">
        <f>IF(SUM(V44:V45)=0,0,ROUND(AVERAGE(V44:V45),0))</f>
        <v>0</v>
      </c>
      <c r="W46" s="108">
        <f>IF(W45=0,0,1)</f>
        <v>0</v>
      </c>
      <c r="X46" s="119" t="s">
        <v>217</v>
      </c>
      <c r="Y46" s="481"/>
      <c r="Z46" s="481"/>
      <c r="AA46" s="481"/>
      <c r="AB46" s="481"/>
      <c r="AC46" s="481"/>
      <c r="AD46" s="481"/>
    </row>
    <row r="47" spans="1:31" x14ac:dyDescent="0.2">
      <c r="A47" s="394" t="s">
        <v>32</v>
      </c>
      <c r="B47" s="395"/>
      <c r="C47" s="12">
        <f>C10+C19+C27+C35+C43+C46</f>
        <v>0</v>
      </c>
      <c r="D47" s="9">
        <f>D10+D19+D27+D35+D43+D46+ROUNDDOWN(F47/60,0)</f>
        <v>0</v>
      </c>
      <c r="E47" s="9">
        <f>F47-60*ROUNDDOWN(F47/60,0)</f>
        <v>0</v>
      </c>
      <c r="F47" s="92">
        <f>E35+E10+E19+E27+E43+E46</f>
        <v>0</v>
      </c>
      <c r="G47" s="38">
        <f>IF((D47*60+E47)=0,0,ROUND((C47*60)/(D47*60+E47),1))</f>
        <v>0</v>
      </c>
      <c r="H47" s="12">
        <f>H10+H19+H27+H35+H43+H46</f>
        <v>0</v>
      </c>
      <c r="I47" s="9">
        <f>I10+I19+I27+I35+I43+I46+ROUNDDOWN(K47/60,0)</f>
        <v>0</v>
      </c>
      <c r="J47" s="9">
        <f>K47-60*ROUNDDOWN(K47/60,0)</f>
        <v>0</v>
      </c>
      <c r="K47" s="92">
        <f>J35+J10+J19+J27+J43+J46</f>
        <v>0</v>
      </c>
      <c r="L47" s="38">
        <f>IF((I47*60+J47)=0,0,ROUND((H47*60)/(I47*60+J47),1))</f>
        <v>0</v>
      </c>
      <c r="M47" s="19">
        <f>M35+M10+M19+M27+M43+M46</f>
        <v>0</v>
      </c>
      <c r="N47" s="28" t="str">
        <f>IF(N48=0,"",(N35+N10+N19+N27+N43+N46)/N48)</f>
        <v/>
      </c>
      <c r="O47" s="242"/>
      <c r="P47" s="28" t="str">
        <f>IF(P48=0,"",(P35+P10+P19+P27+P43+P46)/P48)</f>
        <v/>
      </c>
      <c r="Q47" s="242"/>
      <c r="R47" s="28" t="str">
        <f>IF(R48=0,"",(R35+R10+R19+R27+R43+R46)/R48)</f>
        <v/>
      </c>
      <c r="S47" s="242"/>
      <c r="T47" s="19" t="str">
        <f>IF(T48=0,"",(T35+T10+T19+T27+T43+T46)/T48)</f>
        <v/>
      </c>
      <c r="U47" s="242"/>
      <c r="V47" s="19" t="str">
        <f>IF(V48=0,"",(V35+V10+V19+V27+V43+V46)/V48)</f>
        <v/>
      </c>
      <c r="W47" s="242"/>
      <c r="X47" s="20"/>
      <c r="Y47" s="21"/>
      <c r="Z47" s="2" t="s">
        <v>0</v>
      </c>
      <c r="AA47" s="2" t="s">
        <v>29</v>
      </c>
      <c r="AB47" s="2" t="s">
        <v>15</v>
      </c>
      <c r="AC47" s="2" t="s">
        <v>22</v>
      </c>
      <c r="AD47" s="2" t="s">
        <v>25</v>
      </c>
    </row>
    <row r="48" spans="1:31" ht="12" customHeight="1" x14ac:dyDescent="0.2">
      <c r="A48" s="396"/>
      <c r="B48" s="396"/>
      <c r="C48" s="2" t="s">
        <v>0</v>
      </c>
      <c r="D48" s="2" t="s">
        <v>14</v>
      </c>
      <c r="E48" s="2" t="s">
        <v>15</v>
      </c>
      <c r="F48" s="44"/>
      <c r="G48" s="2" t="s">
        <v>12</v>
      </c>
      <c r="H48" s="206" t="s">
        <v>0</v>
      </c>
      <c r="I48" s="206" t="s">
        <v>14</v>
      </c>
      <c r="J48" s="206" t="s">
        <v>15</v>
      </c>
      <c r="K48" s="2"/>
      <c r="L48" s="206" t="s">
        <v>12</v>
      </c>
      <c r="M48" s="22" t="s">
        <v>16</v>
      </c>
      <c r="N48" s="103">
        <f>O10+O19+O27+O35+O43+O46</f>
        <v>0</v>
      </c>
      <c r="O48" s="104"/>
      <c r="P48" s="103">
        <f>Q10+Q19+Q27+Q35+Q43+Q46</f>
        <v>0</v>
      </c>
      <c r="Q48" s="104"/>
      <c r="R48" s="103">
        <f>S10+S19+S27+S35+S43+S46</f>
        <v>0</v>
      </c>
      <c r="S48" s="104"/>
      <c r="T48" s="103">
        <f>U10+U19+U27+U35+U43+U46</f>
        <v>0</v>
      </c>
      <c r="U48" s="104"/>
      <c r="V48" s="103">
        <f>W10+W19+W27+W35+W43+W46</f>
        <v>0</v>
      </c>
      <c r="W48" s="86"/>
      <c r="X48" s="136"/>
      <c r="Y48" s="110" t="s">
        <v>136</v>
      </c>
      <c r="Z48" s="15">
        <f>C47+Mai!Z48</f>
        <v>0</v>
      </c>
      <c r="AA48" s="15">
        <f>D47+Mai!AA48+ROUNDDOWN(AE48/60,0)</f>
        <v>0</v>
      </c>
      <c r="AB48" s="10">
        <f>AE48-60*ROUNDDOWN(AE48/60,0)</f>
        <v>0</v>
      </c>
      <c r="AC48" s="10">
        <f>IF((AA48*60+AB48)=0,0,ROUND((Z48*60)/(AA48*60+AB48),1))</f>
        <v>0</v>
      </c>
      <c r="AD48" s="15">
        <f>M47+Mai!AD48</f>
        <v>0</v>
      </c>
      <c r="AE48" s="8">
        <f>E47+Mai!AB48</f>
        <v>0</v>
      </c>
    </row>
    <row r="49" spans="1:32" ht="11.45" customHeight="1" x14ac:dyDescent="0.2">
      <c r="A49" s="443" t="s">
        <v>255</v>
      </c>
      <c r="B49" s="443"/>
      <c r="C49" s="31">
        <f>'Décembre 22'!$C$45</f>
        <v>0</v>
      </c>
      <c r="D49" s="30">
        <f>'Décembre 22'!$D$45</f>
        <v>0</v>
      </c>
      <c r="E49" s="30">
        <f>'Décembre 22'!$E$45</f>
        <v>0</v>
      </c>
      <c r="F49" s="243"/>
      <c r="G49" s="32">
        <f t="shared" ref="G49:G54" si="44">IF((D49*60+E49)=0,0,ROUND((C49*60)/(D49*60+E49),1))</f>
        <v>0</v>
      </c>
      <c r="H49" s="209">
        <f>Mai!H49</f>
        <v>0</v>
      </c>
      <c r="I49" s="207">
        <f>Mai!$I$49</f>
        <v>0</v>
      </c>
      <c r="J49" s="207">
        <f>Mai!$J$49</f>
        <v>0</v>
      </c>
      <c r="K49" s="61"/>
      <c r="L49" s="207">
        <f>IF((I49*60+J49)=0,0,ROUND((H49*60)/(I49*60+J49),1))</f>
        <v>0</v>
      </c>
      <c r="M49" s="35">
        <f>'Décembre 22'!$M$45</f>
        <v>0</v>
      </c>
      <c r="N49" s="103"/>
      <c r="O49" s="104"/>
      <c r="P49" s="103"/>
      <c r="Q49" s="104"/>
      <c r="R49" s="103"/>
      <c r="S49" s="104"/>
      <c r="T49" s="103"/>
      <c r="U49" s="104"/>
      <c r="V49" s="103"/>
      <c r="W49" s="86"/>
      <c r="X49" s="138"/>
      <c r="Y49" s="141" t="s">
        <v>256</v>
      </c>
      <c r="Z49" s="143">
        <f>$C$47+Mai!Z49</f>
        <v>0</v>
      </c>
      <c r="AA49" s="141">
        <f>$D$47+Mai!AA49+ROUNDDOWN(AE49/60,0)</f>
        <v>0</v>
      </c>
      <c r="AB49" s="141">
        <f>AE49-60*ROUNDDOWN(AE49/60,0)</f>
        <v>0</v>
      </c>
      <c r="AC49" s="141">
        <f>IF((AA49*60+AB49)=0,0,ROUND((Z49*60)/(AA49*60+AB49),1))</f>
        <v>0</v>
      </c>
      <c r="AD49" s="143">
        <f>M47+Mai!AD49</f>
        <v>0</v>
      </c>
      <c r="AE49" s="147">
        <f>E47+Mai!AB49</f>
        <v>0</v>
      </c>
    </row>
    <row r="50" spans="1:32" ht="11.45" customHeight="1" x14ac:dyDescent="0.2">
      <c r="A50" s="471" t="s">
        <v>24</v>
      </c>
      <c r="B50" s="471"/>
      <c r="C50" s="31">
        <f>Janvier!C49</f>
        <v>0</v>
      </c>
      <c r="D50" s="31">
        <f>Janvier!D49</f>
        <v>0</v>
      </c>
      <c r="E50" s="31">
        <f>Janvier!E49</f>
        <v>0</v>
      </c>
      <c r="F50" s="81"/>
      <c r="G50" s="30">
        <f t="shared" si="44"/>
        <v>0</v>
      </c>
      <c r="H50" s="209">
        <f>Mai!H50</f>
        <v>0</v>
      </c>
      <c r="I50" s="206">
        <f>Mai!$I$50</f>
        <v>0</v>
      </c>
      <c r="J50" s="206">
        <f>Mai!$J$50</f>
        <v>0</v>
      </c>
      <c r="K50" s="55"/>
      <c r="L50" s="207">
        <f>IF((I50*60+J50)=0,0,ROUND((H50*60)/(I50*60+J50),1))</f>
        <v>0</v>
      </c>
      <c r="M50" s="33">
        <f>Janvier!M49</f>
        <v>0</v>
      </c>
      <c r="X50" s="39"/>
      <c r="Y50" s="39"/>
    </row>
    <row r="51" spans="1:32" ht="11.45" customHeight="1" x14ac:dyDescent="0.2">
      <c r="A51" s="471" t="s">
        <v>26</v>
      </c>
      <c r="B51" s="483"/>
      <c r="C51" s="31">
        <f>Février!C44</f>
        <v>0</v>
      </c>
      <c r="D51" s="31">
        <f>Février!D44</f>
        <v>0</v>
      </c>
      <c r="E51" s="31">
        <f>Février!E44</f>
        <v>0</v>
      </c>
      <c r="F51" s="81"/>
      <c r="G51" s="30">
        <f t="shared" si="44"/>
        <v>0</v>
      </c>
      <c r="H51" s="209">
        <f>Mai!H51</f>
        <v>0</v>
      </c>
      <c r="I51" s="206">
        <f>Mai!$I$51</f>
        <v>0</v>
      </c>
      <c r="J51" s="206">
        <f>Mai!$J$51</f>
        <v>0</v>
      </c>
      <c r="K51" s="55"/>
      <c r="L51" s="207">
        <f>IF((I51*60+J51)=0,0,ROUND((H51*60)/(I51*60+J51),1))</f>
        <v>0</v>
      </c>
      <c r="M51" s="33">
        <f>Février!M44</f>
        <v>0</v>
      </c>
      <c r="X51" s="39"/>
      <c r="Y51" s="197" t="s">
        <v>189</v>
      </c>
      <c r="Z51" s="206" t="s">
        <v>14</v>
      </c>
      <c r="AA51" s="206" t="s">
        <v>15</v>
      </c>
      <c r="AB51" s="13"/>
      <c r="AC51" s="13"/>
      <c r="AD51" s="13"/>
      <c r="AE51" s="40"/>
      <c r="AF51" s="135">
        <f>J47+SUM(J49:J54)</f>
        <v>0</v>
      </c>
    </row>
    <row r="52" spans="1:32" ht="11.45" customHeight="1" x14ac:dyDescent="0.2">
      <c r="A52" s="471" t="s">
        <v>27</v>
      </c>
      <c r="B52" s="471"/>
      <c r="C52" s="31">
        <f>Mars!C44</f>
        <v>0</v>
      </c>
      <c r="D52" s="31">
        <f>Mars!D44</f>
        <v>0</v>
      </c>
      <c r="E52" s="31">
        <f>Mars!E44</f>
        <v>0</v>
      </c>
      <c r="F52" s="81"/>
      <c r="G52" s="30">
        <f t="shared" si="44"/>
        <v>0</v>
      </c>
      <c r="H52" s="209">
        <f>Mai!H52</f>
        <v>0</v>
      </c>
      <c r="I52" s="206">
        <f>Mai!$I$52</f>
        <v>0</v>
      </c>
      <c r="J52" s="206">
        <f>Mai!$J$52</f>
        <v>0</v>
      </c>
      <c r="K52" s="55"/>
      <c r="L52" s="207">
        <f>IF((I52*60+J52)=0,0,ROUND((H52*60)/(I52*60+J52),1))</f>
        <v>0</v>
      </c>
      <c r="M52" s="33">
        <f>Mars!M44</f>
        <v>0</v>
      </c>
      <c r="X52" s="39"/>
      <c r="Y52" s="109" t="s">
        <v>136</v>
      </c>
      <c r="Z52" s="10">
        <f>I47+SUM(I49:I54)+ROUNDDOWN(AF51/60,0)</f>
        <v>0</v>
      </c>
      <c r="AA52" s="10">
        <f>AF51-60*ROUNDDOWN(AF51/60,0)</f>
        <v>0</v>
      </c>
      <c r="AB52" s="13"/>
      <c r="AC52" s="13"/>
      <c r="AD52" s="13"/>
      <c r="AE52" s="39"/>
      <c r="AF52" s="131">
        <f>J47+SUM(J50:J54)</f>
        <v>0</v>
      </c>
    </row>
    <row r="53" spans="1:32" ht="11.45" customHeight="1" x14ac:dyDescent="0.2">
      <c r="A53" s="471" t="s">
        <v>30</v>
      </c>
      <c r="B53" s="471"/>
      <c r="C53" s="31">
        <f>Avril!C43</f>
        <v>0</v>
      </c>
      <c r="D53" s="31">
        <f>Avril!D43</f>
        <v>0</v>
      </c>
      <c r="E53" s="30">
        <f>Avril!E43</f>
        <v>0</v>
      </c>
      <c r="F53" s="81"/>
      <c r="G53" s="30">
        <f t="shared" si="44"/>
        <v>0</v>
      </c>
      <c r="H53" s="209">
        <f>Mai!H53</f>
        <v>0</v>
      </c>
      <c r="I53" s="208">
        <f>Mai!$I$53</f>
        <v>0</v>
      </c>
      <c r="J53" s="206">
        <f>Mai!$J$53</f>
        <v>0</v>
      </c>
      <c r="K53" s="55"/>
      <c r="L53" s="207">
        <f>IF((I53*60+J53)=0,0,ROUND((H53*60)/(I53*60+J53),1))</f>
        <v>0</v>
      </c>
      <c r="M53" s="33">
        <f>Avril!M43</f>
        <v>0</v>
      </c>
      <c r="X53" s="39"/>
      <c r="Y53" s="144" t="s">
        <v>256</v>
      </c>
      <c r="Z53" s="141">
        <f>I47+SUM(I50:I54)+ROUNDDOWN(AF52/60,0)</f>
        <v>0</v>
      </c>
      <c r="AA53" s="203">
        <f>AF52-60*ROUNDDOWN(AF52/60,0)</f>
        <v>0</v>
      </c>
    </row>
    <row r="54" spans="1:32" ht="11.45" customHeight="1" x14ac:dyDescent="0.2">
      <c r="A54" s="471" t="s">
        <v>31</v>
      </c>
      <c r="B54" s="471"/>
      <c r="C54" s="31">
        <f>Mai!C47</f>
        <v>0</v>
      </c>
      <c r="D54" s="30">
        <f>Mai!D47</f>
        <v>0</v>
      </c>
      <c r="E54" s="30">
        <f>Mai!E47</f>
        <v>0</v>
      </c>
      <c r="F54" s="81"/>
      <c r="G54" s="30">
        <f t="shared" si="44"/>
        <v>0</v>
      </c>
      <c r="H54" s="208">
        <f>Mai!H47</f>
        <v>0</v>
      </c>
      <c r="I54" s="206">
        <f>Mai!$I$47</f>
        <v>0</v>
      </c>
      <c r="J54" s="206">
        <f>Mai!$J$47</f>
        <v>0</v>
      </c>
      <c r="K54" s="55"/>
      <c r="L54" s="207">
        <f t="shared" ref="L54:L56" si="45">IF((I54*60+J54)=0,0,ROUND((H54*60)/(I54*60+J54),1))</f>
        <v>0</v>
      </c>
      <c r="M54" s="33">
        <f>Mai!M47</f>
        <v>0</v>
      </c>
      <c r="X54" s="42"/>
      <c r="Y54" s="41"/>
      <c r="AA54" s="41"/>
      <c r="AB54" s="41"/>
      <c r="AC54" s="41"/>
      <c r="AD54" s="41"/>
    </row>
    <row r="55" spans="1:32" hidden="1" x14ac:dyDescent="0.2">
      <c r="C55" s="139">
        <f>SUM(C49:C54)+C47</f>
        <v>0</v>
      </c>
      <c r="D55" s="139">
        <f>SUM(D49:D54)+D47</f>
        <v>0</v>
      </c>
      <c r="E55" s="139">
        <f>SUM(E49:E54)+E47</f>
        <v>0</v>
      </c>
      <c r="L55" s="207">
        <f t="shared" si="45"/>
        <v>0</v>
      </c>
      <c r="M55" s="139">
        <f>SUM(M49:M54)+M47</f>
        <v>0</v>
      </c>
    </row>
    <row r="56" spans="1:32" hidden="1" x14ac:dyDescent="0.2">
      <c r="C56" s="139">
        <f>SUM(C50:C54)+C47</f>
        <v>0</v>
      </c>
      <c r="D56" s="139">
        <f>SUM(D50:D54)+D47</f>
        <v>0</v>
      </c>
      <c r="E56" s="139">
        <f>SUM(E50:E54)+E47</f>
        <v>0</v>
      </c>
      <c r="L56" s="207">
        <f t="shared" si="45"/>
        <v>0</v>
      </c>
      <c r="M56" s="139">
        <f>SUM(M50:M54)+M47</f>
        <v>0</v>
      </c>
    </row>
  </sheetData>
  <sheetProtection sheet="1" selectLockedCells="1"/>
  <mergeCells count="71">
    <mergeCell ref="A11:B11"/>
    <mergeCell ref="Y14:AD14"/>
    <mergeCell ref="Y15:AD15"/>
    <mergeCell ref="Y16:AD16"/>
    <mergeCell ref="Y4:AD4"/>
    <mergeCell ref="Y12:AD12"/>
    <mergeCell ref="Y13:AD13"/>
    <mergeCell ref="A10:B10"/>
    <mergeCell ref="Y11:AD11"/>
    <mergeCell ref="Y10:AD10"/>
    <mergeCell ref="Y5:AD5"/>
    <mergeCell ref="Y6:AD6"/>
    <mergeCell ref="Y7:AD7"/>
    <mergeCell ref="Y8:AD8"/>
    <mergeCell ref="Y9:AD9"/>
    <mergeCell ref="A1:AC1"/>
    <mergeCell ref="A2:A3"/>
    <mergeCell ref="B2:B3"/>
    <mergeCell ref="C2:C3"/>
    <mergeCell ref="D2:D3"/>
    <mergeCell ref="X2:X3"/>
    <mergeCell ref="R2:R3"/>
    <mergeCell ref="E2:E3"/>
    <mergeCell ref="G2:G3"/>
    <mergeCell ref="N2:N3"/>
    <mergeCell ref="P2:P3"/>
    <mergeCell ref="Y2:AD3"/>
    <mergeCell ref="H2:L2"/>
    <mergeCell ref="A54:B54"/>
    <mergeCell ref="A53:B53"/>
    <mergeCell ref="A19:B19"/>
    <mergeCell ref="A27:B27"/>
    <mergeCell ref="A43:B43"/>
    <mergeCell ref="A48:B48"/>
    <mergeCell ref="A50:B50"/>
    <mergeCell ref="A52:B52"/>
    <mergeCell ref="A35:B35"/>
    <mergeCell ref="A51:B51"/>
    <mergeCell ref="A49:B49"/>
    <mergeCell ref="A47:B47"/>
    <mergeCell ref="A46:B46"/>
    <mergeCell ref="Y36:AD36"/>
    <mergeCell ref="Y18:AD18"/>
    <mergeCell ref="Y29:AD29"/>
    <mergeCell ref="Y27:AD27"/>
    <mergeCell ref="Y44:AD44"/>
    <mergeCell ref="Y26:AD26"/>
    <mergeCell ref="Y30:AD30"/>
    <mergeCell ref="Y31:AD31"/>
    <mergeCell ref="Y32:AD32"/>
    <mergeCell ref="Y42:AD42"/>
    <mergeCell ref="Y33:AD33"/>
    <mergeCell ref="Y28:AD28"/>
    <mergeCell ref="Y22:AD22"/>
    <mergeCell ref="Y43:AD43"/>
    <mergeCell ref="Y37:AD37"/>
    <mergeCell ref="Y38:AD38"/>
    <mergeCell ref="Y17:AD17"/>
    <mergeCell ref="Y34:AD34"/>
    <mergeCell ref="Y35:AD35"/>
    <mergeCell ref="Y24:AD24"/>
    <mergeCell ref="Y23:AD23"/>
    <mergeCell ref="Y20:AD20"/>
    <mergeCell ref="Y19:AD19"/>
    <mergeCell ref="Y21:AD21"/>
    <mergeCell ref="Y25:AD25"/>
    <mergeCell ref="Y39:AD39"/>
    <mergeCell ref="Y40:AD40"/>
    <mergeCell ref="Y41:AD41"/>
    <mergeCell ref="Y45:AD45"/>
    <mergeCell ref="Y46:AD46"/>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1:AF57"/>
  <sheetViews>
    <sheetView zoomScale="130" zoomScaleNormal="130" workbookViewId="0">
      <pane ySplit="3" topLeftCell="A25" activePane="bottomLeft" state="frozen"/>
      <selection pane="bottomLeft" activeCell="C7" sqref="C7"/>
    </sheetView>
  </sheetViews>
  <sheetFormatPr baseColWidth="10" defaultRowHeight="12.75" x14ac:dyDescent="0.2"/>
  <cols>
    <col min="1" max="1" width="9.7109375" customWidth="1"/>
    <col min="2" max="2" width="6.140625" customWidth="1"/>
    <col min="3" max="3" width="6" customWidth="1"/>
    <col min="4" max="4" width="4.28515625" customWidth="1"/>
    <col min="5" max="5" width="3.85546875" customWidth="1"/>
    <col min="6" max="6" width="4.5703125" style="47" hidden="1" customWidth="1"/>
    <col min="7" max="7" width="6.42578125" customWidth="1"/>
    <col min="8" max="8" width="7.5703125" hidden="1" customWidth="1"/>
    <col min="9" max="10" width="6.42578125" customWidth="1"/>
    <col min="11" max="11" width="6.42578125" hidden="1" customWidth="1"/>
    <col min="12" max="12" width="5.28515625" hidden="1" customWidth="1"/>
    <col min="13" max="13" width="6" customWidth="1"/>
    <col min="14" max="14" width="4.140625" customWidth="1"/>
    <col min="15" max="15" width="3.42578125" style="47" hidden="1" customWidth="1"/>
    <col min="16" max="16" width="3.42578125" customWidth="1"/>
    <col min="17" max="17" width="3.425781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20.28515625" customWidth="1"/>
    <col min="28" max="28" width="9.85546875" customWidth="1"/>
    <col min="29" max="30" width="10.140625" customWidth="1"/>
    <col min="31" max="32" width="11.42578125" hidden="1" customWidth="1"/>
  </cols>
  <sheetData>
    <row r="1" spans="1:30" ht="18" x14ac:dyDescent="0.25">
      <c r="A1" s="424" t="s">
        <v>262</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132"/>
    </row>
    <row r="2" spans="1:30" ht="15.75" customHeight="1" x14ac:dyDescent="0.2">
      <c r="A2" s="425" t="s">
        <v>1</v>
      </c>
      <c r="B2" s="425" t="s">
        <v>9</v>
      </c>
      <c r="C2" s="425" t="s">
        <v>0</v>
      </c>
      <c r="D2" s="425" t="s">
        <v>14</v>
      </c>
      <c r="E2" s="425" t="s">
        <v>15</v>
      </c>
      <c r="F2" s="44" t="s">
        <v>15</v>
      </c>
      <c r="G2" s="427" t="s">
        <v>12</v>
      </c>
      <c r="H2" s="439" t="s">
        <v>296</v>
      </c>
      <c r="I2" s="440"/>
      <c r="J2" s="440"/>
      <c r="K2" s="440"/>
      <c r="L2" s="441"/>
      <c r="M2" s="16" t="s">
        <v>16</v>
      </c>
      <c r="N2" s="429" t="s">
        <v>39</v>
      </c>
      <c r="O2" s="93"/>
      <c r="P2" s="429" t="s">
        <v>11</v>
      </c>
      <c r="Q2" s="93"/>
      <c r="R2" s="429" t="s">
        <v>21</v>
      </c>
      <c r="S2" s="93"/>
      <c r="T2" s="16" t="s">
        <v>18</v>
      </c>
      <c r="U2" s="93"/>
      <c r="V2" s="16" t="s">
        <v>18</v>
      </c>
      <c r="W2" s="93"/>
      <c r="X2" s="464" t="s">
        <v>13</v>
      </c>
      <c r="Y2" s="491" t="s">
        <v>215</v>
      </c>
      <c r="Z2" s="491"/>
      <c r="AA2" s="491"/>
      <c r="AB2" s="491"/>
      <c r="AC2" s="491"/>
      <c r="AD2" s="491"/>
    </row>
    <row r="3" spans="1:30" ht="12.75" customHeight="1" x14ac:dyDescent="0.2">
      <c r="A3" s="426"/>
      <c r="B3" s="426"/>
      <c r="C3" s="426"/>
      <c r="D3" s="426"/>
      <c r="E3" s="426"/>
      <c r="F3" s="44"/>
      <c r="G3" s="428"/>
      <c r="H3" s="222" t="s">
        <v>0</v>
      </c>
      <c r="I3" s="197" t="s">
        <v>14</v>
      </c>
      <c r="J3" s="197" t="s">
        <v>15</v>
      </c>
      <c r="K3" s="196"/>
      <c r="L3" s="222" t="s">
        <v>12</v>
      </c>
      <c r="M3" s="17" t="s">
        <v>17</v>
      </c>
      <c r="N3" s="430"/>
      <c r="O3" s="94"/>
      <c r="P3" s="430"/>
      <c r="Q3" s="94"/>
      <c r="R3" s="430"/>
      <c r="S3" s="94"/>
      <c r="T3" s="17" t="s">
        <v>19</v>
      </c>
      <c r="U3" s="94"/>
      <c r="V3" s="17" t="s">
        <v>20</v>
      </c>
      <c r="W3" s="94"/>
      <c r="X3" s="465"/>
      <c r="Y3" s="491"/>
      <c r="Z3" s="491"/>
      <c r="AA3" s="491"/>
      <c r="AB3" s="491"/>
      <c r="AC3" s="491"/>
      <c r="AD3" s="491"/>
    </row>
    <row r="4" spans="1:30" ht="11.45" hidden="1" customHeight="1" x14ac:dyDescent="0.2">
      <c r="A4" s="2" t="s">
        <v>8</v>
      </c>
      <c r="B4" s="53">
        <v>1</v>
      </c>
      <c r="C4" s="24"/>
      <c r="D4" s="24"/>
      <c r="E4" s="24"/>
      <c r="F4" s="44">
        <f>E4</f>
        <v>0</v>
      </c>
      <c r="G4" s="58" t="str">
        <f t="shared" ref="G4:G25" si="0">IF((D4*60+F4)=0,"",ROUND((C4*60)/(D4*60+F4),1))</f>
        <v/>
      </c>
      <c r="H4" s="199"/>
      <c r="I4" s="199"/>
      <c r="J4" s="199"/>
      <c r="K4" s="44">
        <f t="shared" ref="K4:K8" si="1">J4</f>
        <v>0</v>
      </c>
      <c r="L4" s="206" t="str">
        <f t="shared" ref="L4:L25" si="2">IF((I4*60+K4)=0,"",ROUND((H4*60)/(I4*60+K4),1))</f>
        <v/>
      </c>
      <c r="M4" s="78"/>
      <c r="N4" s="78"/>
      <c r="O4" s="107">
        <f>IF(N4="",0,1)</f>
        <v>0</v>
      </c>
      <c r="P4" s="78"/>
      <c r="Q4" s="107">
        <f>IF(P4="",0,1)</f>
        <v>0</v>
      </c>
      <c r="R4" s="78"/>
      <c r="S4" s="107">
        <f>IF(R4="",0,1)</f>
        <v>0</v>
      </c>
      <c r="T4" s="78"/>
      <c r="U4" s="107">
        <f>IF(T4="",0,1)</f>
        <v>0</v>
      </c>
      <c r="V4" s="78"/>
      <c r="W4" s="107">
        <f>IF(V4="",0,1)</f>
        <v>0</v>
      </c>
      <c r="X4" s="152"/>
      <c r="Y4" s="468"/>
      <c r="Z4" s="468"/>
      <c r="AA4" s="468"/>
      <c r="AB4" s="468"/>
      <c r="AC4" s="468"/>
      <c r="AD4" s="468"/>
    </row>
    <row r="5" spans="1:30" ht="11.45" hidden="1" customHeight="1" x14ac:dyDescent="0.2">
      <c r="A5" s="2" t="s">
        <v>2</v>
      </c>
      <c r="B5" s="233">
        <v>1</v>
      </c>
      <c r="C5" s="24"/>
      <c r="D5" s="24"/>
      <c r="E5" s="24"/>
      <c r="F5" s="44">
        <f t="shared" ref="F5:F8" si="3">E5</f>
        <v>0</v>
      </c>
      <c r="G5" s="58" t="str">
        <f t="shared" si="0"/>
        <v/>
      </c>
      <c r="H5" s="199"/>
      <c r="I5" s="199"/>
      <c r="J5" s="199"/>
      <c r="K5" s="44">
        <f t="shared" si="1"/>
        <v>0</v>
      </c>
      <c r="L5" s="206" t="str">
        <f t="shared" si="2"/>
        <v/>
      </c>
      <c r="M5" s="78"/>
      <c r="N5" s="78"/>
      <c r="O5" s="107">
        <f t="shared" ref="O5:W8" si="4">IF(N5="",O4,O4+1)</f>
        <v>0</v>
      </c>
      <c r="P5" s="78"/>
      <c r="Q5" s="107">
        <f t="shared" si="4"/>
        <v>0</v>
      </c>
      <c r="R5" s="78"/>
      <c r="S5" s="107">
        <f t="shared" si="4"/>
        <v>0</v>
      </c>
      <c r="T5" s="78"/>
      <c r="U5" s="107">
        <f t="shared" si="4"/>
        <v>0</v>
      </c>
      <c r="V5" s="78"/>
      <c r="W5" s="107">
        <f t="shared" si="4"/>
        <v>0</v>
      </c>
      <c r="X5" s="152"/>
      <c r="Y5" s="468"/>
      <c r="Z5" s="468"/>
      <c r="AA5" s="468"/>
      <c r="AB5" s="468"/>
      <c r="AC5" s="468"/>
      <c r="AD5" s="468"/>
    </row>
    <row r="6" spans="1:30" ht="11.45" hidden="1" customHeight="1" x14ac:dyDescent="0.2">
      <c r="A6" s="2" t="s">
        <v>3</v>
      </c>
      <c r="B6" s="233">
        <v>1</v>
      </c>
      <c r="C6" s="24"/>
      <c r="D6" s="24"/>
      <c r="E6" s="24"/>
      <c r="F6" s="44">
        <f t="shared" si="3"/>
        <v>0</v>
      </c>
      <c r="G6" s="58" t="str">
        <f t="shared" si="0"/>
        <v/>
      </c>
      <c r="H6" s="199"/>
      <c r="I6" s="199"/>
      <c r="J6" s="199"/>
      <c r="K6" s="44">
        <f t="shared" si="1"/>
        <v>0</v>
      </c>
      <c r="L6" s="206" t="str">
        <f t="shared" si="2"/>
        <v/>
      </c>
      <c r="M6" s="78"/>
      <c r="N6" s="78"/>
      <c r="O6" s="107">
        <f t="shared" si="4"/>
        <v>0</v>
      </c>
      <c r="P6" s="78"/>
      <c r="Q6" s="107">
        <f t="shared" si="4"/>
        <v>0</v>
      </c>
      <c r="R6" s="78"/>
      <c r="S6" s="107">
        <f t="shared" si="4"/>
        <v>0</v>
      </c>
      <c r="T6" s="78"/>
      <c r="U6" s="107">
        <f t="shared" si="4"/>
        <v>0</v>
      </c>
      <c r="V6" s="78"/>
      <c r="W6" s="107">
        <f t="shared" si="4"/>
        <v>0</v>
      </c>
      <c r="X6" s="152"/>
      <c r="Y6" s="468"/>
      <c r="Z6" s="468"/>
      <c r="AA6" s="468"/>
      <c r="AB6" s="468"/>
      <c r="AC6" s="468"/>
      <c r="AD6" s="468"/>
    </row>
    <row r="7" spans="1:30" ht="11.45" customHeight="1" x14ac:dyDescent="0.2">
      <c r="A7" s="2" t="s">
        <v>4</v>
      </c>
      <c r="B7" s="233">
        <v>1</v>
      </c>
      <c r="C7" s="24"/>
      <c r="D7" s="24"/>
      <c r="E7" s="24"/>
      <c r="F7" s="44">
        <f t="shared" si="3"/>
        <v>0</v>
      </c>
      <c r="G7" s="58" t="str">
        <f t="shared" si="0"/>
        <v/>
      </c>
      <c r="H7" s="199"/>
      <c r="I7" s="199"/>
      <c r="J7" s="199"/>
      <c r="K7" s="44">
        <f t="shared" si="1"/>
        <v>0</v>
      </c>
      <c r="L7" s="206" t="str">
        <f t="shared" si="2"/>
        <v/>
      </c>
      <c r="M7" s="78"/>
      <c r="N7" s="78"/>
      <c r="O7" s="107">
        <f t="shared" si="4"/>
        <v>0</v>
      </c>
      <c r="P7" s="78"/>
      <c r="Q7" s="107">
        <f t="shared" si="4"/>
        <v>0</v>
      </c>
      <c r="R7" s="78"/>
      <c r="S7" s="107">
        <f t="shared" si="4"/>
        <v>0</v>
      </c>
      <c r="T7" s="78"/>
      <c r="U7" s="107">
        <f t="shared" si="4"/>
        <v>0</v>
      </c>
      <c r="V7" s="78"/>
      <c r="W7" s="107">
        <f t="shared" si="4"/>
        <v>0</v>
      </c>
      <c r="X7" s="152"/>
      <c r="Y7" s="468"/>
      <c r="Z7" s="468"/>
      <c r="AA7" s="468"/>
      <c r="AB7" s="468"/>
      <c r="AC7" s="468"/>
      <c r="AD7" s="468"/>
    </row>
    <row r="8" spans="1:30" ht="11.45" customHeight="1" x14ac:dyDescent="0.2">
      <c r="A8" s="44" t="s">
        <v>5</v>
      </c>
      <c r="B8" s="232">
        <f t="shared" ref="B8" si="5">B7+1</f>
        <v>2</v>
      </c>
      <c r="C8" s="24"/>
      <c r="D8" s="24"/>
      <c r="E8" s="24"/>
      <c r="F8" s="44">
        <f t="shared" si="3"/>
        <v>0</v>
      </c>
      <c r="G8" s="58" t="str">
        <f t="shared" si="0"/>
        <v/>
      </c>
      <c r="H8" s="199"/>
      <c r="I8" s="199"/>
      <c r="J8" s="199"/>
      <c r="K8" s="44">
        <f t="shared" si="1"/>
        <v>0</v>
      </c>
      <c r="L8" s="206" t="str">
        <f t="shared" si="2"/>
        <v/>
      </c>
      <c r="M8" s="78"/>
      <c r="N8" s="78"/>
      <c r="O8" s="107">
        <f t="shared" si="4"/>
        <v>0</v>
      </c>
      <c r="P8" s="78"/>
      <c r="Q8" s="107">
        <f t="shared" si="4"/>
        <v>0</v>
      </c>
      <c r="R8" s="78"/>
      <c r="S8" s="107">
        <f t="shared" si="4"/>
        <v>0</v>
      </c>
      <c r="T8" s="78"/>
      <c r="U8" s="107">
        <f t="shared" si="4"/>
        <v>0</v>
      </c>
      <c r="V8" s="78"/>
      <c r="W8" s="107">
        <f t="shared" si="4"/>
        <v>0</v>
      </c>
      <c r="X8" s="152"/>
      <c r="Y8" s="468"/>
      <c r="Z8" s="468"/>
      <c r="AA8" s="468"/>
      <c r="AB8" s="468"/>
      <c r="AC8" s="468"/>
      <c r="AD8" s="468"/>
    </row>
    <row r="9" spans="1:30" ht="11.1" customHeight="1" x14ac:dyDescent="0.2">
      <c r="A9" s="397" t="s">
        <v>10</v>
      </c>
      <c r="B9" s="398"/>
      <c r="C9" s="11">
        <f>SUM(C4:C8)</f>
        <v>0</v>
      </c>
      <c r="D9" s="11">
        <f>SUM(D4:D8)+ROUNDDOWN(F9/60,0)</f>
        <v>0</v>
      </c>
      <c r="E9" s="11">
        <f>F9-60*ROUNDDOWN(F9/60,0)</f>
        <v>0</v>
      </c>
      <c r="F9" s="90">
        <f>SUM(F4:F8)</f>
        <v>0</v>
      </c>
      <c r="G9" s="34">
        <f>IF((D9*60+E9)=0,0,ROUND((C9*60)/(D9*60+E9),1))</f>
        <v>0</v>
      </c>
      <c r="H9" s="11">
        <f>SUM(H4:H8)</f>
        <v>0</v>
      </c>
      <c r="I9" s="11">
        <f>SUM(I4:I8)+ROUNDDOWN(K9/60,0)</f>
        <v>0</v>
      </c>
      <c r="J9" s="11">
        <f>K9-60*ROUNDDOWN(K9/60,0)</f>
        <v>0</v>
      </c>
      <c r="K9" s="90">
        <f>SUM(K4:K8)</f>
        <v>0</v>
      </c>
      <c r="L9" s="34">
        <f>IF((I9*60+J9)=0,0,ROUND((H9*60)/(I9*60+J9),1))</f>
        <v>0</v>
      </c>
      <c r="M9" s="18">
        <f>SUM(M4:M8)</f>
        <v>0</v>
      </c>
      <c r="N9" s="18">
        <f>IF(SUM(N4:N8)=0,0,ROUND(AVERAGE(N4:N8),0))</f>
        <v>0</v>
      </c>
      <c r="O9" s="108">
        <f>IF(O8=0,0,1)</f>
        <v>0</v>
      </c>
      <c r="P9" s="18">
        <f>IF(SUM(P4:P8)=0,0,ROUND(AVERAGE(P4:P8),0))</f>
        <v>0</v>
      </c>
      <c r="Q9" s="108">
        <f>IF(Q8=0,0,1)</f>
        <v>0</v>
      </c>
      <c r="R9" s="18">
        <f>IF(SUM(R4:R8)=0,0,ROUND(AVERAGE(R4:R8),0))</f>
        <v>0</v>
      </c>
      <c r="S9" s="108">
        <f>IF(S8=0,0,1)</f>
        <v>0</v>
      </c>
      <c r="T9" s="18">
        <f>IF(SUM(T4:T8)=0,0,ROUND(AVERAGE(T4:T8),0))</f>
        <v>0</v>
      </c>
      <c r="U9" s="108">
        <f>IF(U8=0,0,1)</f>
        <v>0</v>
      </c>
      <c r="V9" s="18">
        <f>IF(SUM(V4:V8)=0,0,ROUND(AVERAGE(V4:V8),0))</f>
        <v>0</v>
      </c>
      <c r="W9" s="108">
        <f>IF(W8=0,0,1)</f>
        <v>0</v>
      </c>
      <c r="X9" s="153"/>
      <c r="Y9" s="481"/>
      <c r="Z9" s="481"/>
      <c r="AA9" s="481"/>
      <c r="AB9" s="481"/>
      <c r="AC9" s="481"/>
      <c r="AD9" s="481"/>
    </row>
    <row r="10" spans="1:30" ht="11.45" customHeight="1" x14ac:dyDescent="0.2">
      <c r="A10" s="454" t="s">
        <v>73</v>
      </c>
      <c r="B10" s="455"/>
      <c r="C10" s="227">
        <f>C9+Juin!C43</f>
        <v>0</v>
      </c>
      <c r="D10" s="46">
        <f>ROUNDDOWN(F10/60,0)+Juin!D43+D9</f>
        <v>0</v>
      </c>
      <c r="E10" s="46">
        <f>F10-60*ROUNDDOWN(F10/60,0)</f>
        <v>0</v>
      </c>
      <c r="F10" s="91">
        <f>E9+Juin!E43</f>
        <v>0</v>
      </c>
      <c r="G10" s="46">
        <f>IF((D10*60+E10)=0,0,ROUND((C10*60)/(D10*60+E10),1))</f>
        <v>0</v>
      </c>
      <c r="H10" s="227">
        <f>H9+Juin!H43</f>
        <v>0</v>
      </c>
      <c r="I10" s="46">
        <f>ROUNDDOWN(K10/60,0)+Juin!I43+I9</f>
        <v>0</v>
      </c>
      <c r="J10" s="46">
        <f>K10-60*ROUNDDOWN(K10/60,0)</f>
        <v>0</v>
      </c>
      <c r="K10" s="91">
        <f>J9+Juin!J43</f>
        <v>0</v>
      </c>
      <c r="L10" s="46">
        <f>IF((I10*60+J10)=0,0,ROUND((H10*60)/(I10*60+J10),1))</f>
        <v>0</v>
      </c>
      <c r="M10" s="56">
        <f>M9+Juin!M43</f>
        <v>0</v>
      </c>
      <c r="N10" s="228">
        <f>IF(N9=0,Juin!N43,IF(N9+Juin!N43=0,"",ROUND((SUM(N4:N8)+SUM(Juin!N36:'Juin'!N39))/(O8+Juin!O39),0)))</f>
        <v>0</v>
      </c>
      <c r="O10" s="242"/>
      <c r="P10" s="228">
        <f>IF(P9=0,Juin!P43,IF(P9+Juin!P43=0,"",ROUND((SUM(P4:P8)+SUM(Juin!P36:'Juin'!P39))/(Q8+Juin!Q39),0)))</f>
        <v>0</v>
      </c>
      <c r="Q10" s="242"/>
      <c r="R10" s="228">
        <f>IF(R9=0,Juin!R43,IF(R9+Juin!R43=0,"",ROUND((SUM(R4:R8)+SUM(Juin!R36:'Juin'!R39))/(S8+Juin!S39),0)))</f>
        <v>0</v>
      </c>
      <c r="S10" s="242"/>
      <c r="T10" s="228">
        <f>IF(T9=0,Juin!T43,IF(T9+Juin!T43=0,"",ROUND((SUM(T4:T8)+SUM(Juin!T36:'Juin'!T39))/(U8+Juin!U39),0)))</f>
        <v>0</v>
      </c>
      <c r="U10" s="242"/>
      <c r="V10" s="228">
        <f>IF(V9=0,Juin!V43,IF(V9+Juin!V43=0,"",ROUND((SUM(V4:V8)+SUM(Juin!V36:'Juin'!V39))/(W8+Juin!W39),0)))</f>
        <v>0</v>
      </c>
      <c r="W10" s="242"/>
      <c r="X10" s="193"/>
      <c r="Y10" s="475"/>
      <c r="Z10" s="475"/>
      <c r="AA10" s="475"/>
      <c r="AB10" s="475"/>
      <c r="AC10" s="475"/>
      <c r="AD10" s="475"/>
    </row>
    <row r="11" spans="1:30" ht="11.45" customHeight="1" x14ac:dyDescent="0.2">
      <c r="A11" s="2" t="s">
        <v>6</v>
      </c>
      <c r="B11" s="2">
        <f>B8+1</f>
        <v>3</v>
      </c>
      <c r="C11" s="24"/>
      <c r="D11" s="24"/>
      <c r="E11" s="24"/>
      <c r="F11" s="44">
        <f t="shared" ref="F11:F17" si="6">E11</f>
        <v>0</v>
      </c>
      <c r="G11" s="58" t="str">
        <f t="shared" si="0"/>
        <v/>
      </c>
      <c r="H11" s="199"/>
      <c r="I11" s="199"/>
      <c r="J11" s="199"/>
      <c r="K11" s="44">
        <f>J11</f>
        <v>0</v>
      </c>
      <c r="L11" s="206" t="str">
        <f t="shared" si="2"/>
        <v/>
      </c>
      <c r="M11" s="78"/>
      <c r="N11" s="78"/>
      <c r="O11" s="107">
        <f>IF(N11="",0,1)</f>
        <v>0</v>
      </c>
      <c r="P11" s="78"/>
      <c r="Q11" s="107">
        <f>IF(P11="",0,1)</f>
        <v>0</v>
      </c>
      <c r="R11" s="78"/>
      <c r="S11" s="107">
        <f>IF(R11="",0,1)</f>
        <v>0</v>
      </c>
      <c r="T11" s="78"/>
      <c r="U11" s="107">
        <f>IF(T11="",0,1)</f>
        <v>0</v>
      </c>
      <c r="V11" s="78"/>
      <c r="W11" s="107">
        <f>IF(V11="",0,1)</f>
        <v>0</v>
      </c>
      <c r="X11" s="152"/>
      <c r="Y11" s="482"/>
      <c r="Z11" s="482"/>
      <c r="AA11" s="482"/>
      <c r="AB11" s="482"/>
      <c r="AC11" s="482"/>
      <c r="AD11" s="482"/>
    </row>
    <row r="12" spans="1:30" ht="11.45" customHeight="1" x14ac:dyDescent="0.2">
      <c r="A12" s="53" t="s">
        <v>7</v>
      </c>
      <c r="B12" s="53">
        <f t="shared" ref="B12:B17" si="7">B11+1</f>
        <v>4</v>
      </c>
      <c r="C12" s="24"/>
      <c r="D12" s="24"/>
      <c r="E12" s="24"/>
      <c r="F12" s="44">
        <f t="shared" si="6"/>
        <v>0</v>
      </c>
      <c r="G12" s="58" t="str">
        <f t="shared" si="0"/>
        <v/>
      </c>
      <c r="H12" s="199"/>
      <c r="I12" s="199"/>
      <c r="J12" s="199"/>
      <c r="K12" s="44">
        <f t="shared" ref="K12:K17" si="8">J12</f>
        <v>0</v>
      </c>
      <c r="L12" s="206" t="str">
        <f t="shared" si="2"/>
        <v/>
      </c>
      <c r="M12" s="78"/>
      <c r="N12" s="78"/>
      <c r="O12" s="107">
        <f t="shared" ref="O12:O17" si="9">IF(N12="",O11,O11+1)</f>
        <v>0</v>
      </c>
      <c r="P12" s="78"/>
      <c r="Q12" s="107">
        <f t="shared" ref="Q12:Q17" si="10">IF(P12="",Q11,Q11+1)</f>
        <v>0</v>
      </c>
      <c r="R12" s="78"/>
      <c r="S12" s="107">
        <f t="shared" ref="S12:S17" si="11">IF(R12="",S11,S11+1)</f>
        <v>0</v>
      </c>
      <c r="T12" s="78"/>
      <c r="U12" s="107">
        <f t="shared" ref="U12:U17" si="12">IF(T12="",U11,U11+1)</f>
        <v>0</v>
      </c>
      <c r="V12" s="78"/>
      <c r="W12" s="107">
        <f t="shared" ref="W12:W17" si="13">IF(V12="",W11,W11+1)</f>
        <v>0</v>
      </c>
      <c r="X12" s="152"/>
      <c r="Y12" s="482"/>
      <c r="Z12" s="482"/>
      <c r="AA12" s="482"/>
      <c r="AB12" s="482"/>
      <c r="AC12" s="482"/>
      <c r="AD12" s="482"/>
    </row>
    <row r="13" spans="1:30" ht="11.45" customHeight="1" x14ac:dyDescent="0.2">
      <c r="A13" s="2" t="s">
        <v>8</v>
      </c>
      <c r="B13" s="2">
        <f t="shared" si="7"/>
        <v>5</v>
      </c>
      <c r="C13" s="24"/>
      <c r="D13" s="24"/>
      <c r="E13" s="24"/>
      <c r="F13" s="44">
        <f t="shared" si="6"/>
        <v>0</v>
      </c>
      <c r="G13" s="58" t="str">
        <f t="shared" si="0"/>
        <v/>
      </c>
      <c r="H13" s="199"/>
      <c r="I13" s="199"/>
      <c r="J13" s="199"/>
      <c r="K13" s="44">
        <f t="shared" si="8"/>
        <v>0</v>
      </c>
      <c r="L13" s="206" t="str">
        <f t="shared" si="2"/>
        <v/>
      </c>
      <c r="M13" s="78"/>
      <c r="N13" s="78"/>
      <c r="O13" s="107">
        <f t="shared" si="9"/>
        <v>0</v>
      </c>
      <c r="P13" s="78"/>
      <c r="Q13" s="107">
        <f t="shared" si="10"/>
        <v>0</v>
      </c>
      <c r="R13" s="78"/>
      <c r="S13" s="107">
        <f t="shared" si="11"/>
        <v>0</v>
      </c>
      <c r="T13" s="78"/>
      <c r="U13" s="107">
        <f t="shared" si="12"/>
        <v>0</v>
      </c>
      <c r="V13" s="78"/>
      <c r="W13" s="107">
        <f t="shared" si="13"/>
        <v>0</v>
      </c>
      <c r="X13" s="152"/>
      <c r="Y13" s="482"/>
      <c r="Z13" s="482"/>
      <c r="AA13" s="482"/>
      <c r="AB13" s="482"/>
      <c r="AC13" s="482"/>
      <c r="AD13" s="482"/>
    </row>
    <row r="14" spans="1:30" ht="11.45" customHeight="1" x14ac:dyDescent="0.2">
      <c r="A14" s="2" t="s">
        <v>2</v>
      </c>
      <c r="B14" s="2">
        <f t="shared" si="7"/>
        <v>6</v>
      </c>
      <c r="C14" s="24"/>
      <c r="D14" s="24"/>
      <c r="E14" s="24"/>
      <c r="F14" s="44">
        <f t="shared" si="6"/>
        <v>0</v>
      </c>
      <c r="G14" s="58" t="str">
        <f t="shared" si="0"/>
        <v/>
      </c>
      <c r="H14" s="199"/>
      <c r="I14" s="199"/>
      <c r="J14" s="199"/>
      <c r="K14" s="44">
        <f t="shared" si="8"/>
        <v>0</v>
      </c>
      <c r="L14" s="206" t="str">
        <f t="shared" si="2"/>
        <v/>
      </c>
      <c r="M14" s="78"/>
      <c r="N14" s="78"/>
      <c r="O14" s="107">
        <f t="shared" si="9"/>
        <v>0</v>
      </c>
      <c r="P14" s="78"/>
      <c r="Q14" s="107">
        <f t="shared" si="10"/>
        <v>0</v>
      </c>
      <c r="R14" s="78"/>
      <c r="S14" s="107">
        <f t="shared" si="11"/>
        <v>0</v>
      </c>
      <c r="T14" s="78"/>
      <c r="U14" s="107">
        <f t="shared" si="12"/>
        <v>0</v>
      </c>
      <c r="V14" s="78"/>
      <c r="W14" s="107">
        <f t="shared" si="13"/>
        <v>0</v>
      </c>
      <c r="X14" s="152"/>
      <c r="Y14" s="482"/>
      <c r="Z14" s="482"/>
      <c r="AA14" s="482"/>
      <c r="AB14" s="482"/>
      <c r="AC14" s="482"/>
      <c r="AD14" s="482"/>
    </row>
    <row r="15" spans="1:30" ht="11.45" customHeight="1" x14ac:dyDescent="0.2">
      <c r="A15" s="2" t="s">
        <v>3</v>
      </c>
      <c r="B15" s="2">
        <f t="shared" si="7"/>
        <v>7</v>
      </c>
      <c r="C15" s="24"/>
      <c r="D15" s="24"/>
      <c r="E15" s="24"/>
      <c r="F15" s="44">
        <f t="shared" si="6"/>
        <v>0</v>
      </c>
      <c r="G15" s="58" t="str">
        <f t="shared" si="0"/>
        <v/>
      </c>
      <c r="H15" s="199"/>
      <c r="I15" s="199"/>
      <c r="J15" s="199"/>
      <c r="K15" s="44">
        <f t="shared" si="8"/>
        <v>0</v>
      </c>
      <c r="L15" s="206" t="str">
        <f t="shared" si="2"/>
        <v/>
      </c>
      <c r="M15" s="78"/>
      <c r="N15" s="78"/>
      <c r="O15" s="107">
        <f t="shared" si="9"/>
        <v>0</v>
      </c>
      <c r="P15" s="78"/>
      <c r="Q15" s="107">
        <f t="shared" si="10"/>
        <v>0</v>
      </c>
      <c r="R15" s="78"/>
      <c r="S15" s="107">
        <f t="shared" si="11"/>
        <v>0</v>
      </c>
      <c r="T15" s="78"/>
      <c r="U15" s="107">
        <f t="shared" si="12"/>
        <v>0</v>
      </c>
      <c r="V15" s="78"/>
      <c r="W15" s="107">
        <f t="shared" si="13"/>
        <v>0</v>
      </c>
      <c r="X15" s="152"/>
      <c r="Y15" s="482"/>
      <c r="Z15" s="482"/>
      <c r="AA15" s="482"/>
      <c r="AB15" s="482"/>
      <c r="AC15" s="482"/>
      <c r="AD15" s="482"/>
    </row>
    <row r="16" spans="1:30" ht="11.45" customHeight="1" x14ac:dyDescent="0.2">
      <c r="A16" s="2" t="s">
        <v>4</v>
      </c>
      <c r="B16" s="2">
        <f t="shared" si="7"/>
        <v>8</v>
      </c>
      <c r="C16" s="24"/>
      <c r="D16" s="24"/>
      <c r="E16" s="24"/>
      <c r="F16" s="44">
        <f t="shared" si="6"/>
        <v>0</v>
      </c>
      <c r="G16" s="58" t="str">
        <f t="shared" si="0"/>
        <v/>
      </c>
      <c r="H16" s="199"/>
      <c r="I16" s="199"/>
      <c r="J16" s="199"/>
      <c r="K16" s="44">
        <f t="shared" si="8"/>
        <v>0</v>
      </c>
      <c r="L16" s="206" t="str">
        <f t="shared" si="2"/>
        <v/>
      </c>
      <c r="M16" s="78"/>
      <c r="N16" s="78"/>
      <c r="O16" s="107">
        <f t="shared" si="9"/>
        <v>0</v>
      </c>
      <c r="P16" s="78"/>
      <c r="Q16" s="107">
        <f t="shared" si="10"/>
        <v>0</v>
      </c>
      <c r="R16" s="78"/>
      <c r="S16" s="107">
        <f t="shared" si="11"/>
        <v>0</v>
      </c>
      <c r="T16" s="78"/>
      <c r="U16" s="107">
        <f t="shared" si="12"/>
        <v>0</v>
      </c>
      <c r="V16" s="78"/>
      <c r="W16" s="107">
        <f t="shared" si="13"/>
        <v>0</v>
      </c>
      <c r="X16" s="152"/>
      <c r="Y16" s="469" t="s">
        <v>286</v>
      </c>
      <c r="Z16" s="469"/>
      <c r="AA16" s="469"/>
      <c r="AB16" s="469"/>
      <c r="AC16" s="469"/>
      <c r="AD16" s="469"/>
    </row>
    <row r="17" spans="1:30" ht="11.45" customHeight="1" x14ac:dyDescent="0.2">
      <c r="A17" s="44" t="s">
        <v>5</v>
      </c>
      <c r="B17" s="44">
        <f t="shared" si="7"/>
        <v>9</v>
      </c>
      <c r="C17" s="24"/>
      <c r="D17" s="24"/>
      <c r="E17" s="24"/>
      <c r="F17" s="44">
        <f t="shared" si="6"/>
        <v>0</v>
      </c>
      <c r="G17" s="58" t="str">
        <f t="shared" si="0"/>
        <v/>
      </c>
      <c r="H17" s="199"/>
      <c r="I17" s="199"/>
      <c r="J17" s="199"/>
      <c r="K17" s="44">
        <f t="shared" si="8"/>
        <v>0</v>
      </c>
      <c r="L17" s="206" t="str">
        <f t="shared" si="2"/>
        <v/>
      </c>
      <c r="M17" s="78"/>
      <c r="N17" s="78"/>
      <c r="O17" s="107">
        <f t="shared" si="9"/>
        <v>0</v>
      </c>
      <c r="P17" s="78"/>
      <c r="Q17" s="107">
        <f t="shared" si="10"/>
        <v>0</v>
      </c>
      <c r="R17" s="78"/>
      <c r="S17" s="107">
        <f t="shared" si="11"/>
        <v>0</v>
      </c>
      <c r="T17" s="78"/>
      <c r="U17" s="107">
        <f t="shared" si="12"/>
        <v>0</v>
      </c>
      <c r="V17" s="78"/>
      <c r="W17" s="107">
        <f t="shared" si="13"/>
        <v>0</v>
      </c>
      <c r="X17" s="152"/>
      <c r="Y17" s="470"/>
      <c r="Z17" s="470"/>
      <c r="AA17" s="470"/>
      <c r="AB17" s="470"/>
      <c r="AC17" s="470"/>
      <c r="AD17" s="470"/>
    </row>
    <row r="18" spans="1:30" ht="11.45" customHeight="1" x14ac:dyDescent="0.2">
      <c r="A18" s="397" t="s">
        <v>74</v>
      </c>
      <c r="B18" s="398"/>
      <c r="C18" s="11">
        <f>SUM(C11:C17)</f>
        <v>0</v>
      </c>
      <c r="D18" s="11">
        <f>SUM(D11:D17)+ROUNDDOWN(F18/60,0)</f>
        <v>0</v>
      </c>
      <c r="E18" s="11">
        <f>F18-60*ROUNDDOWN(F18/60,0)</f>
        <v>0</v>
      </c>
      <c r="F18" s="90">
        <f>SUM(F11:F17)</f>
        <v>0</v>
      </c>
      <c r="G18" s="34">
        <f>IF((D18*60+E18)=0,0,ROUND((C18*60)/(D18*60+E18),1))</f>
        <v>0</v>
      </c>
      <c r="H18" s="11">
        <f>SUM(H11:H17)</f>
        <v>0</v>
      </c>
      <c r="I18" s="11">
        <f>SUM(I11:I17)+ROUNDDOWN(K18/60,0)</f>
        <v>0</v>
      </c>
      <c r="J18" s="11">
        <f>K18-60*ROUNDDOWN(K18/60,0)</f>
        <v>0</v>
      </c>
      <c r="K18" s="90">
        <f>SUM(K11:K17)</f>
        <v>0</v>
      </c>
      <c r="L18" s="34">
        <f>IF((I18*60+J18)=0,0,ROUND((H18*60)/(I18*60+J18),1))</f>
        <v>0</v>
      </c>
      <c r="M18" s="18">
        <f>SUM(M11:M17)</f>
        <v>0</v>
      </c>
      <c r="N18" s="18">
        <f>IF(SUM(N11:N17)=0,0,ROUND(AVERAGE(N11:N17),0))</f>
        <v>0</v>
      </c>
      <c r="O18" s="108">
        <f>IF(O17=0,0,1)</f>
        <v>0</v>
      </c>
      <c r="P18" s="18">
        <f>IF(SUM(P11:P17)=0,0,ROUND(AVERAGE(P11:P17),0))</f>
        <v>0</v>
      </c>
      <c r="Q18" s="108">
        <f>IF(Q17=0,0,1)</f>
        <v>0</v>
      </c>
      <c r="R18" s="18">
        <f>IF(SUM(R11:R17)=0,0,ROUND(AVERAGE(R11:R17),0))</f>
        <v>0</v>
      </c>
      <c r="S18" s="108">
        <f>IF(S17=0,0,1)</f>
        <v>0</v>
      </c>
      <c r="T18" s="18">
        <f>IF(SUM(T11:T17)=0,0,ROUND(AVERAGE(T11:T17),0))</f>
        <v>0</v>
      </c>
      <c r="U18" s="108">
        <f>IF(U17=0,0,1)</f>
        <v>0</v>
      </c>
      <c r="V18" s="18">
        <f>IF(SUM(V11:V17)=0,0,ROUND(AVERAGE(V11:V17),0))</f>
        <v>0</v>
      </c>
      <c r="W18" s="108">
        <f>IF(W17=0,0,1)</f>
        <v>0</v>
      </c>
      <c r="X18" s="153"/>
      <c r="Y18" s="481"/>
      <c r="Z18" s="481"/>
      <c r="AA18" s="481"/>
      <c r="AB18" s="481"/>
      <c r="AC18" s="481"/>
      <c r="AD18" s="481"/>
    </row>
    <row r="19" spans="1:30" s="45" customFormat="1" ht="11.45" customHeight="1" x14ac:dyDescent="0.2">
      <c r="A19" s="53" t="s">
        <v>6</v>
      </c>
      <c r="B19" s="53">
        <f>B17+1</f>
        <v>10</v>
      </c>
      <c r="C19" s="24"/>
      <c r="D19" s="24"/>
      <c r="E19" s="24"/>
      <c r="F19" s="44">
        <f t="shared" ref="F19:F25" si="14">E19</f>
        <v>0</v>
      </c>
      <c r="G19" s="58" t="str">
        <f t="shared" si="0"/>
        <v/>
      </c>
      <c r="H19" s="199"/>
      <c r="I19" s="199"/>
      <c r="J19" s="199"/>
      <c r="K19" s="44">
        <f>J19</f>
        <v>0</v>
      </c>
      <c r="L19" s="206" t="str">
        <f t="shared" si="2"/>
        <v/>
      </c>
      <c r="M19" s="78"/>
      <c r="N19" s="78"/>
      <c r="O19" s="107">
        <f>IF(N19="",0,1)</f>
        <v>0</v>
      </c>
      <c r="P19" s="78"/>
      <c r="Q19" s="107">
        <f>IF(P19="",0,1)</f>
        <v>0</v>
      </c>
      <c r="R19" s="78"/>
      <c r="S19" s="107">
        <f>IF(R19="",0,1)</f>
        <v>0</v>
      </c>
      <c r="T19" s="78"/>
      <c r="U19" s="107">
        <f>IF(T19="",0,1)</f>
        <v>0</v>
      </c>
      <c r="V19" s="78"/>
      <c r="W19" s="107">
        <f>IF(V19="",0,1)</f>
        <v>0</v>
      </c>
      <c r="X19" s="83"/>
      <c r="Y19" s="470"/>
      <c r="Z19" s="470"/>
      <c r="AA19" s="470"/>
      <c r="AB19" s="470"/>
      <c r="AC19" s="470"/>
      <c r="AD19" s="470"/>
    </row>
    <row r="20" spans="1:30" ht="11.45" customHeight="1" x14ac:dyDescent="0.2">
      <c r="A20" s="2" t="s">
        <v>7</v>
      </c>
      <c r="B20" s="2">
        <f t="shared" ref="B20:B25" si="15">B19+1</f>
        <v>11</v>
      </c>
      <c r="C20" s="24"/>
      <c r="D20" s="24"/>
      <c r="E20" s="24"/>
      <c r="F20" s="44">
        <f t="shared" si="14"/>
        <v>0</v>
      </c>
      <c r="G20" s="58" t="str">
        <f t="shared" si="0"/>
        <v/>
      </c>
      <c r="H20" s="199"/>
      <c r="I20" s="199"/>
      <c r="J20" s="199"/>
      <c r="K20" s="44">
        <f t="shared" ref="K20:K25" si="16">J20</f>
        <v>0</v>
      </c>
      <c r="L20" s="206" t="str">
        <f t="shared" si="2"/>
        <v/>
      </c>
      <c r="M20" s="78"/>
      <c r="N20" s="78"/>
      <c r="O20" s="107">
        <f t="shared" ref="O20:O25" si="17">IF(N20="",O19,O19+1)</f>
        <v>0</v>
      </c>
      <c r="P20" s="78"/>
      <c r="Q20" s="107">
        <f t="shared" ref="Q20:Q25" si="18">IF(P20="",Q19,Q19+1)</f>
        <v>0</v>
      </c>
      <c r="R20" s="78"/>
      <c r="S20" s="107">
        <f t="shared" ref="S20:S25" si="19">IF(R20="",S19,S19+1)</f>
        <v>0</v>
      </c>
      <c r="T20" s="78"/>
      <c r="U20" s="107">
        <f t="shared" ref="U20:U25" si="20">IF(T20="",U19,U19+1)</f>
        <v>0</v>
      </c>
      <c r="V20" s="78"/>
      <c r="W20" s="107">
        <f t="shared" ref="W20:W25" si="21">IF(V20="",W19,W19+1)</f>
        <v>0</v>
      </c>
      <c r="X20" s="83"/>
      <c r="Y20" s="470"/>
      <c r="Z20" s="470"/>
      <c r="AA20" s="470"/>
      <c r="AB20" s="470"/>
      <c r="AC20" s="470"/>
      <c r="AD20" s="470"/>
    </row>
    <row r="21" spans="1:30" ht="11.45" customHeight="1" x14ac:dyDescent="0.2">
      <c r="A21" s="2" t="s">
        <v>8</v>
      </c>
      <c r="B21" s="2">
        <f t="shared" si="15"/>
        <v>12</v>
      </c>
      <c r="C21" s="24"/>
      <c r="D21" s="24"/>
      <c r="E21" s="24"/>
      <c r="F21" s="44">
        <f t="shared" si="14"/>
        <v>0</v>
      </c>
      <c r="G21" s="58" t="str">
        <f>IF((D21*60+F21)=0,"",ROUND((C21*60)/(D21*60+F21),1))</f>
        <v/>
      </c>
      <c r="H21" s="199"/>
      <c r="I21" s="199"/>
      <c r="J21" s="199"/>
      <c r="K21" s="44">
        <f t="shared" si="16"/>
        <v>0</v>
      </c>
      <c r="L21" s="206" t="str">
        <f>IF((I21*60+K21)=0,"",ROUND((H21*60)/(I21*60+K21),1))</f>
        <v/>
      </c>
      <c r="M21" s="78"/>
      <c r="N21" s="78"/>
      <c r="O21" s="107">
        <f t="shared" si="17"/>
        <v>0</v>
      </c>
      <c r="P21" s="78"/>
      <c r="Q21" s="107">
        <f t="shared" si="18"/>
        <v>0</v>
      </c>
      <c r="R21" s="78"/>
      <c r="S21" s="107">
        <f t="shared" si="19"/>
        <v>0</v>
      </c>
      <c r="T21" s="78"/>
      <c r="U21" s="107">
        <f t="shared" si="20"/>
        <v>0</v>
      </c>
      <c r="V21" s="78"/>
      <c r="W21" s="107">
        <f t="shared" si="21"/>
        <v>0</v>
      </c>
      <c r="X21" s="83"/>
      <c r="Y21" s="470"/>
      <c r="Z21" s="470"/>
      <c r="AA21" s="470"/>
      <c r="AB21" s="470"/>
      <c r="AC21" s="470"/>
      <c r="AD21" s="470"/>
    </row>
    <row r="22" spans="1:30" ht="11.45" customHeight="1" x14ac:dyDescent="0.2">
      <c r="A22" s="2" t="s">
        <v>2</v>
      </c>
      <c r="B22" s="2">
        <f t="shared" si="15"/>
        <v>13</v>
      </c>
      <c r="C22" s="24"/>
      <c r="D22" s="24"/>
      <c r="E22" s="24"/>
      <c r="F22" s="44">
        <f t="shared" si="14"/>
        <v>0</v>
      </c>
      <c r="G22" s="58" t="str">
        <f t="shared" si="0"/>
        <v/>
      </c>
      <c r="H22" s="199"/>
      <c r="I22" s="199"/>
      <c r="J22" s="199"/>
      <c r="K22" s="44">
        <f t="shared" si="16"/>
        <v>0</v>
      </c>
      <c r="L22" s="206" t="str">
        <f t="shared" si="2"/>
        <v/>
      </c>
      <c r="M22" s="78"/>
      <c r="N22" s="78"/>
      <c r="O22" s="107">
        <f t="shared" si="17"/>
        <v>0</v>
      </c>
      <c r="P22" s="78"/>
      <c r="Q22" s="107">
        <f t="shared" si="18"/>
        <v>0</v>
      </c>
      <c r="R22" s="78"/>
      <c r="S22" s="107">
        <f t="shared" si="19"/>
        <v>0</v>
      </c>
      <c r="T22" s="78"/>
      <c r="U22" s="107">
        <f t="shared" si="20"/>
        <v>0</v>
      </c>
      <c r="V22" s="78"/>
      <c r="W22" s="107">
        <f t="shared" si="21"/>
        <v>0</v>
      </c>
      <c r="X22" s="83"/>
      <c r="Y22" s="470"/>
      <c r="Z22" s="470"/>
      <c r="AA22" s="470"/>
      <c r="AB22" s="470"/>
      <c r="AC22" s="470"/>
      <c r="AD22" s="470"/>
    </row>
    <row r="23" spans="1:30" ht="11.45" customHeight="1" x14ac:dyDescent="0.2">
      <c r="A23" s="44" t="s">
        <v>3</v>
      </c>
      <c r="B23" s="44">
        <f t="shared" si="15"/>
        <v>14</v>
      </c>
      <c r="C23" s="24"/>
      <c r="D23" s="24"/>
      <c r="E23" s="24"/>
      <c r="F23" s="44">
        <f t="shared" si="14"/>
        <v>0</v>
      </c>
      <c r="G23" s="58" t="str">
        <f t="shared" si="0"/>
        <v/>
      </c>
      <c r="H23" s="199"/>
      <c r="I23" s="199"/>
      <c r="J23" s="199"/>
      <c r="K23" s="44">
        <f t="shared" si="16"/>
        <v>0</v>
      </c>
      <c r="L23" s="206" t="str">
        <f t="shared" si="2"/>
        <v/>
      </c>
      <c r="M23" s="78"/>
      <c r="N23" s="78"/>
      <c r="O23" s="107">
        <f t="shared" si="17"/>
        <v>0</v>
      </c>
      <c r="P23" s="78"/>
      <c r="Q23" s="107">
        <f t="shared" si="18"/>
        <v>0</v>
      </c>
      <c r="R23" s="78"/>
      <c r="S23" s="107">
        <f t="shared" si="19"/>
        <v>0</v>
      </c>
      <c r="T23" s="78"/>
      <c r="U23" s="107">
        <f t="shared" si="20"/>
        <v>0</v>
      </c>
      <c r="V23" s="78"/>
      <c r="W23" s="107">
        <f t="shared" si="21"/>
        <v>0</v>
      </c>
      <c r="X23" s="83"/>
      <c r="Y23" s="469" t="s">
        <v>287</v>
      </c>
      <c r="Z23" s="469"/>
      <c r="AA23" s="469"/>
      <c r="AB23" s="469"/>
      <c r="AC23" s="469"/>
      <c r="AD23" s="469"/>
    </row>
    <row r="24" spans="1:30" ht="11.45" customHeight="1" x14ac:dyDescent="0.2">
      <c r="A24" s="2" t="s">
        <v>4</v>
      </c>
      <c r="B24" s="2">
        <f t="shared" si="15"/>
        <v>15</v>
      </c>
      <c r="C24" s="24"/>
      <c r="D24" s="24"/>
      <c r="E24" s="24"/>
      <c r="F24" s="44">
        <f t="shared" si="14"/>
        <v>0</v>
      </c>
      <c r="G24" s="58" t="str">
        <f t="shared" si="0"/>
        <v/>
      </c>
      <c r="H24" s="199"/>
      <c r="I24" s="199"/>
      <c r="J24" s="199"/>
      <c r="K24" s="44">
        <f t="shared" si="16"/>
        <v>0</v>
      </c>
      <c r="L24" s="206" t="str">
        <f t="shared" si="2"/>
        <v/>
      </c>
      <c r="M24" s="78"/>
      <c r="N24" s="78"/>
      <c r="O24" s="107">
        <f t="shared" si="17"/>
        <v>0</v>
      </c>
      <c r="P24" s="78"/>
      <c r="Q24" s="107">
        <f t="shared" si="18"/>
        <v>0</v>
      </c>
      <c r="R24" s="78"/>
      <c r="S24" s="107">
        <f t="shared" si="19"/>
        <v>0</v>
      </c>
      <c r="T24" s="78"/>
      <c r="U24" s="107">
        <f t="shared" si="20"/>
        <v>0</v>
      </c>
      <c r="V24" s="78"/>
      <c r="W24" s="107">
        <f t="shared" si="21"/>
        <v>0</v>
      </c>
      <c r="X24" s="83"/>
      <c r="Y24" s="470"/>
      <c r="Z24" s="470"/>
      <c r="AA24" s="470"/>
      <c r="AB24" s="470"/>
      <c r="AC24" s="470"/>
      <c r="AD24" s="470"/>
    </row>
    <row r="25" spans="1:30" ht="11.45" customHeight="1" x14ac:dyDescent="0.2">
      <c r="A25" s="44" t="s">
        <v>5</v>
      </c>
      <c r="B25" s="44">
        <f t="shared" si="15"/>
        <v>16</v>
      </c>
      <c r="C25" s="24"/>
      <c r="D25" s="24"/>
      <c r="E25" s="24"/>
      <c r="F25" s="44">
        <f t="shared" si="14"/>
        <v>0</v>
      </c>
      <c r="G25" s="58" t="str">
        <f t="shared" si="0"/>
        <v/>
      </c>
      <c r="H25" s="199"/>
      <c r="I25" s="199"/>
      <c r="J25" s="199"/>
      <c r="K25" s="44">
        <f t="shared" si="16"/>
        <v>0</v>
      </c>
      <c r="L25" s="206" t="str">
        <f t="shared" si="2"/>
        <v/>
      </c>
      <c r="M25" s="78"/>
      <c r="N25" s="78"/>
      <c r="O25" s="107">
        <f t="shared" si="17"/>
        <v>0</v>
      </c>
      <c r="P25" s="78"/>
      <c r="Q25" s="107">
        <f t="shared" si="18"/>
        <v>0</v>
      </c>
      <c r="R25" s="78"/>
      <c r="S25" s="107">
        <f t="shared" si="19"/>
        <v>0</v>
      </c>
      <c r="T25" s="78"/>
      <c r="U25" s="107">
        <f t="shared" si="20"/>
        <v>0</v>
      </c>
      <c r="V25" s="78"/>
      <c r="W25" s="107">
        <f t="shared" si="21"/>
        <v>0</v>
      </c>
      <c r="X25" s="83"/>
      <c r="Y25" s="470"/>
      <c r="Z25" s="470"/>
      <c r="AA25" s="470"/>
      <c r="AB25" s="470"/>
      <c r="AC25" s="470"/>
      <c r="AD25" s="470"/>
    </row>
    <row r="26" spans="1:30" ht="11.45" customHeight="1" x14ac:dyDescent="0.2">
      <c r="A26" s="397" t="s">
        <v>75</v>
      </c>
      <c r="B26" s="398"/>
      <c r="C26" s="11">
        <f>SUM(C19:C25)</f>
        <v>0</v>
      </c>
      <c r="D26" s="11">
        <f>SUM(D19:D25)+ROUNDDOWN(F26/60,0)</f>
        <v>0</v>
      </c>
      <c r="E26" s="11">
        <f>F26-60*ROUNDDOWN(F26/60,0)</f>
        <v>0</v>
      </c>
      <c r="F26" s="90">
        <f>SUM(F19:F25)</f>
        <v>0</v>
      </c>
      <c r="G26" s="34">
        <f>IF((D26*60+E26)=0,0,ROUND((C26*60)/(D26*60+E26),1))</f>
        <v>0</v>
      </c>
      <c r="H26" s="11">
        <f>SUM(H19:H25)</f>
        <v>0</v>
      </c>
      <c r="I26" s="11">
        <f>SUM(I19:I25)+ROUNDDOWN(K26/60,0)</f>
        <v>0</v>
      </c>
      <c r="J26" s="11">
        <f>K26-60*ROUNDDOWN(K26/60,0)</f>
        <v>0</v>
      </c>
      <c r="K26" s="90">
        <f>SUM(K19:K25)</f>
        <v>0</v>
      </c>
      <c r="L26" s="34">
        <f>IF((I26*60+J26)=0,0,ROUND((H26*60)/(I26*60+J26),1))</f>
        <v>0</v>
      </c>
      <c r="M26" s="18">
        <f>SUM(M19:M25)</f>
        <v>0</v>
      </c>
      <c r="N26" s="18">
        <f>IF(SUM(N19:N25)=0,0,ROUND(AVERAGE(N19:N25),0))</f>
        <v>0</v>
      </c>
      <c r="O26" s="108">
        <f>IF(O25=0,0,1)</f>
        <v>0</v>
      </c>
      <c r="P26" s="18">
        <f>IF(SUM(P19:P25)=0,0,ROUND(AVERAGE(P19:P25),0))</f>
        <v>0</v>
      </c>
      <c r="Q26" s="108">
        <f>IF(Q25=0,0,1)</f>
        <v>0</v>
      </c>
      <c r="R26" s="18">
        <f>IF(SUM(R19:R25)=0,0,ROUND(AVERAGE(R19:R25),0))</f>
        <v>0</v>
      </c>
      <c r="S26" s="108">
        <f>IF(S25=0,0,1)</f>
        <v>0</v>
      </c>
      <c r="T26" s="18">
        <f>IF(SUM(T19:T25)=0,0,ROUND(AVERAGE(T19:T25),0))</f>
        <v>0</v>
      </c>
      <c r="U26" s="108">
        <f>IF(U25=0,0,1)</f>
        <v>0</v>
      </c>
      <c r="V26" s="18">
        <f>IF(SUM(V19:V25)=0,0,ROUND(AVERAGE(V19:V25),0))</f>
        <v>0</v>
      </c>
      <c r="W26" s="108">
        <f>IF(W25=0,0,1)</f>
        <v>0</v>
      </c>
      <c r="X26" s="153"/>
      <c r="Y26" s="481"/>
      <c r="Z26" s="481"/>
      <c r="AA26" s="481"/>
      <c r="AB26" s="481"/>
      <c r="AC26" s="481"/>
      <c r="AD26" s="481"/>
    </row>
    <row r="27" spans="1:30" ht="11.45" customHeight="1" x14ac:dyDescent="0.2">
      <c r="A27" s="14" t="s">
        <v>6</v>
      </c>
      <c r="B27" s="2">
        <f>B25+1</f>
        <v>17</v>
      </c>
      <c r="C27" s="24"/>
      <c r="D27" s="24"/>
      <c r="E27" s="24"/>
      <c r="F27" s="44">
        <f t="shared" ref="F27:F45" si="22">E27</f>
        <v>0</v>
      </c>
      <c r="G27" s="58" t="str">
        <f t="shared" ref="G27:G45" si="23">IF((D27*60+F27)=0,"",ROUND((C27*60)/(D27*60+F27),1))</f>
        <v/>
      </c>
      <c r="H27" s="199"/>
      <c r="I27" s="199"/>
      <c r="J27" s="199"/>
      <c r="K27" s="44">
        <f>J27</f>
        <v>0</v>
      </c>
      <c r="L27" s="206" t="str">
        <f t="shared" ref="L27:L45" si="24">IF((I27*60+K27)=0,"",ROUND((H27*60)/(I27*60+K27),1))</f>
        <v/>
      </c>
      <c r="M27" s="78"/>
      <c r="N27" s="78"/>
      <c r="O27" s="107">
        <f>IF(N27="",0,1)</f>
        <v>0</v>
      </c>
      <c r="P27" s="78"/>
      <c r="Q27" s="107">
        <f>IF(P27="",0,1)</f>
        <v>0</v>
      </c>
      <c r="R27" s="78"/>
      <c r="S27" s="107">
        <f>IF(R27="",0,1)</f>
        <v>0</v>
      </c>
      <c r="T27" s="78"/>
      <c r="U27" s="107">
        <f>IF(T27="",0,1)</f>
        <v>0</v>
      </c>
      <c r="V27" s="78"/>
      <c r="W27" s="107">
        <f>IF(V27="",0,1)</f>
        <v>0</v>
      </c>
      <c r="X27" s="152"/>
      <c r="Y27" s="470"/>
      <c r="Z27" s="470"/>
      <c r="AA27" s="470"/>
      <c r="AB27" s="470"/>
      <c r="AC27" s="470"/>
      <c r="AD27" s="470"/>
    </row>
    <row r="28" spans="1:30" ht="11.45" customHeight="1" x14ac:dyDescent="0.2">
      <c r="A28" s="14" t="s">
        <v>7</v>
      </c>
      <c r="B28" s="2">
        <f t="shared" ref="B28:B33" si="25">B27+1</f>
        <v>18</v>
      </c>
      <c r="C28" s="24"/>
      <c r="D28" s="24"/>
      <c r="E28" s="24"/>
      <c r="F28" s="44">
        <f t="shared" si="22"/>
        <v>0</v>
      </c>
      <c r="G28" s="58" t="str">
        <f t="shared" si="23"/>
        <v/>
      </c>
      <c r="H28" s="199"/>
      <c r="I28" s="199"/>
      <c r="J28" s="199"/>
      <c r="K28" s="44">
        <f t="shared" ref="K28:K33" si="26">J28</f>
        <v>0</v>
      </c>
      <c r="L28" s="206" t="str">
        <f t="shared" si="24"/>
        <v/>
      </c>
      <c r="M28" s="78"/>
      <c r="N28" s="78"/>
      <c r="O28" s="107">
        <f t="shared" ref="O28:O33" si="27">IF(N28="",O27,O27+1)</f>
        <v>0</v>
      </c>
      <c r="P28" s="78"/>
      <c r="Q28" s="107">
        <f t="shared" ref="Q28:Q33" si="28">IF(P28="",Q27,Q27+1)</f>
        <v>0</v>
      </c>
      <c r="R28" s="78"/>
      <c r="S28" s="107">
        <f t="shared" ref="S28:S33" si="29">IF(R28="",S27,S27+1)</f>
        <v>0</v>
      </c>
      <c r="T28" s="78"/>
      <c r="U28" s="107">
        <f t="shared" ref="U28:U33" si="30">IF(T28="",U27,U27+1)</f>
        <v>0</v>
      </c>
      <c r="V28" s="78"/>
      <c r="W28" s="107">
        <f t="shared" ref="W28:W33" si="31">IF(V28="",W27,W27+1)</f>
        <v>0</v>
      </c>
      <c r="X28" s="152"/>
      <c r="Y28" s="470"/>
      <c r="Z28" s="470"/>
      <c r="AA28" s="470"/>
      <c r="AB28" s="470"/>
      <c r="AC28" s="470"/>
      <c r="AD28" s="470"/>
    </row>
    <row r="29" spans="1:30" ht="11.45" customHeight="1" x14ac:dyDescent="0.2">
      <c r="A29" s="14" t="s">
        <v>8</v>
      </c>
      <c r="B29" s="2">
        <f t="shared" si="25"/>
        <v>19</v>
      </c>
      <c r="C29" s="24"/>
      <c r="D29" s="24"/>
      <c r="E29" s="24"/>
      <c r="F29" s="44">
        <f t="shared" si="22"/>
        <v>0</v>
      </c>
      <c r="G29" s="58" t="str">
        <f t="shared" si="23"/>
        <v/>
      </c>
      <c r="H29" s="199"/>
      <c r="I29" s="199"/>
      <c r="J29" s="199"/>
      <c r="K29" s="44">
        <f t="shared" si="26"/>
        <v>0</v>
      </c>
      <c r="L29" s="206" t="str">
        <f t="shared" si="24"/>
        <v/>
      </c>
      <c r="M29" s="78"/>
      <c r="N29" s="78"/>
      <c r="O29" s="107">
        <f t="shared" si="27"/>
        <v>0</v>
      </c>
      <c r="P29" s="78"/>
      <c r="Q29" s="107">
        <f t="shared" si="28"/>
        <v>0</v>
      </c>
      <c r="R29" s="78"/>
      <c r="S29" s="107">
        <f t="shared" si="29"/>
        <v>0</v>
      </c>
      <c r="T29" s="78"/>
      <c r="U29" s="107">
        <f t="shared" si="30"/>
        <v>0</v>
      </c>
      <c r="V29" s="78"/>
      <c r="W29" s="107">
        <f t="shared" si="31"/>
        <v>0</v>
      </c>
      <c r="X29" s="152"/>
      <c r="Y29" s="470"/>
      <c r="Z29" s="470"/>
      <c r="AA29" s="470"/>
      <c r="AB29" s="470"/>
      <c r="AC29" s="470"/>
      <c r="AD29" s="470"/>
    </row>
    <row r="30" spans="1:30" ht="11.45" customHeight="1" x14ac:dyDescent="0.2">
      <c r="A30" s="14" t="s">
        <v>2</v>
      </c>
      <c r="B30" s="2">
        <f t="shared" si="25"/>
        <v>20</v>
      </c>
      <c r="C30" s="24"/>
      <c r="D30" s="24"/>
      <c r="E30" s="24"/>
      <c r="F30" s="44">
        <f t="shared" si="22"/>
        <v>0</v>
      </c>
      <c r="G30" s="58" t="str">
        <f t="shared" si="23"/>
        <v/>
      </c>
      <c r="H30" s="199"/>
      <c r="I30" s="199"/>
      <c r="J30" s="199"/>
      <c r="K30" s="44">
        <f t="shared" si="26"/>
        <v>0</v>
      </c>
      <c r="L30" s="206" t="str">
        <f t="shared" si="24"/>
        <v/>
      </c>
      <c r="M30" s="78"/>
      <c r="N30" s="78"/>
      <c r="O30" s="107">
        <f t="shared" si="27"/>
        <v>0</v>
      </c>
      <c r="P30" s="78"/>
      <c r="Q30" s="107">
        <f t="shared" si="28"/>
        <v>0</v>
      </c>
      <c r="R30" s="78"/>
      <c r="S30" s="107">
        <f t="shared" si="29"/>
        <v>0</v>
      </c>
      <c r="T30" s="78"/>
      <c r="U30" s="107">
        <f t="shared" si="30"/>
        <v>0</v>
      </c>
      <c r="V30" s="78"/>
      <c r="W30" s="107">
        <f t="shared" si="31"/>
        <v>0</v>
      </c>
      <c r="X30" s="152"/>
      <c r="Y30" s="470"/>
      <c r="Z30" s="470"/>
      <c r="AA30" s="470"/>
      <c r="AB30" s="470"/>
      <c r="AC30" s="470"/>
      <c r="AD30" s="470"/>
    </row>
    <row r="31" spans="1:30" ht="11.45" customHeight="1" x14ac:dyDescent="0.2">
      <c r="A31" s="14" t="s">
        <v>3</v>
      </c>
      <c r="B31" s="2">
        <f t="shared" si="25"/>
        <v>21</v>
      </c>
      <c r="C31" s="24"/>
      <c r="D31" s="24"/>
      <c r="E31" s="24"/>
      <c r="F31" s="44">
        <f t="shared" si="22"/>
        <v>0</v>
      </c>
      <c r="G31" s="58" t="str">
        <f t="shared" si="23"/>
        <v/>
      </c>
      <c r="H31" s="199"/>
      <c r="I31" s="199"/>
      <c r="J31" s="199"/>
      <c r="K31" s="44">
        <f t="shared" si="26"/>
        <v>0</v>
      </c>
      <c r="L31" s="206" t="str">
        <f t="shared" si="24"/>
        <v/>
      </c>
      <c r="M31" s="78"/>
      <c r="N31" s="78"/>
      <c r="O31" s="107">
        <f t="shared" si="27"/>
        <v>0</v>
      </c>
      <c r="P31" s="78"/>
      <c r="Q31" s="107">
        <f t="shared" si="28"/>
        <v>0</v>
      </c>
      <c r="R31" s="78"/>
      <c r="S31" s="107">
        <f t="shared" si="29"/>
        <v>0</v>
      </c>
      <c r="T31" s="78"/>
      <c r="U31" s="107">
        <f t="shared" si="30"/>
        <v>0</v>
      </c>
      <c r="V31" s="78"/>
      <c r="W31" s="107">
        <f t="shared" si="31"/>
        <v>0</v>
      </c>
      <c r="X31" s="152"/>
      <c r="Y31" s="470"/>
      <c r="Z31" s="470"/>
      <c r="AA31" s="470"/>
      <c r="AB31" s="470"/>
      <c r="AC31" s="470"/>
      <c r="AD31" s="470"/>
    </row>
    <row r="32" spans="1:30" ht="11.45" customHeight="1" x14ac:dyDescent="0.2">
      <c r="A32" s="14" t="s">
        <v>4</v>
      </c>
      <c r="B32" s="2">
        <f t="shared" si="25"/>
        <v>22</v>
      </c>
      <c r="C32" s="24"/>
      <c r="D32" s="24"/>
      <c r="E32" s="24"/>
      <c r="F32" s="44">
        <f t="shared" si="22"/>
        <v>0</v>
      </c>
      <c r="G32" s="58" t="str">
        <f t="shared" si="23"/>
        <v/>
      </c>
      <c r="H32" s="199"/>
      <c r="I32" s="199"/>
      <c r="J32" s="199"/>
      <c r="K32" s="44">
        <f t="shared" si="26"/>
        <v>0</v>
      </c>
      <c r="L32" s="206" t="str">
        <f t="shared" si="24"/>
        <v/>
      </c>
      <c r="M32" s="78"/>
      <c r="N32" s="78"/>
      <c r="O32" s="107">
        <f t="shared" si="27"/>
        <v>0</v>
      </c>
      <c r="P32" s="78"/>
      <c r="Q32" s="107">
        <f t="shared" si="28"/>
        <v>0</v>
      </c>
      <c r="R32" s="78"/>
      <c r="S32" s="107">
        <f t="shared" si="29"/>
        <v>0</v>
      </c>
      <c r="T32" s="78"/>
      <c r="U32" s="107">
        <f t="shared" si="30"/>
        <v>0</v>
      </c>
      <c r="V32" s="78"/>
      <c r="W32" s="107">
        <f t="shared" si="31"/>
        <v>0</v>
      </c>
      <c r="X32" s="152"/>
      <c r="Y32" s="470"/>
      <c r="Z32" s="470"/>
      <c r="AA32" s="470"/>
      <c r="AB32" s="470"/>
      <c r="AC32" s="470"/>
      <c r="AD32" s="470"/>
    </row>
    <row r="33" spans="1:31" ht="11.45" customHeight="1" x14ac:dyDescent="0.2">
      <c r="A33" s="75" t="s">
        <v>5</v>
      </c>
      <c r="B33" s="44">
        <f t="shared" si="25"/>
        <v>23</v>
      </c>
      <c r="C33" s="24"/>
      <c r="D33" s="24"/>
      <c r="E33" s="24"/>
      <c r="F33" s="44">
        <f t="shared" si="22"/>
        <v>0</v>
      </c>
      <c r="G33" s="58" t="str">
        <f t="shared" si="23"/>
        <v/>
      </c>
      <c r="H33" s="199"/>
      <c r="I33" s="199"/>
      <c r="J33" s="199"/>
      <c r="K33" s="44">
        <f t="shared" si="26"/>
        <v>0</v>
      </c>
      <c r="L33" s="206" t="str">
        <f t="shared" si="24"/>
        <v/>
      </c>
      <c r="M33" s="78"/>
      <c r="N33" s="78"/>
      <c r="O33" s="107">
        <f t="shared" si="27"/>
        <v>0</v>
      </c>
      <c r="P33" s="78"/>
      <c r="Q33" s="107">
        <f t="shared" si="28"/>
        <v>0</v>
      </c>
      <c r="R33" s="78"/>
      <c r="S33" s="107">
        <f t="shared" si="29"/>
        <v>0</v>
      </c>
      <c r="T33" s="78"/>
      <c r="U33" s="107">
        <f t="shared" si="30"/>
        <v>0</v>
      </c>
      <c r="V33" s="78"/>
      <c r="W33" s="107">
        <f t="shared" si="31"/>
        <v>0</v>
      </c>
      <c r="X33" s="152"/>
      <c r="Y33" s="470"/>
      <c r="Z33" s="470"/>
      <c r="AA33" s="470"/>
      <c r="AB33" s="470"/>
      <c r="AC33" s="470"/>
      <c r="AD33" s="470"/>
    </row>
    <row r="34" spans="1:31" ht="11.45" customHeight="1" x14ac:dyDescent="0.2">
      <c r="A34" s="397" t="s">
        <v>76</v>
      </c>
      <c r="B34" s="398"/>
      <c r="C34" s="11">
        <f>SUM(C27:C33)</f>
        <v>0</v>
      </c>
      <c r="D34" s="11">
        <f>SUM(D27:D33)+ROUNDDOWN(F34/60,0)</f>
        <v>0</v>
      </c>
      <c r="E34" s="11">
        <f>F34-60*ROUNDDOWN(F34/60,0)</f>
        <v>0</v>
      </c>
      <c r="F34" s="90">
        <f>SUM(F27:F33)</f>
        <v>0</v>
      </c>
      <c r="G34" s="34">
        <f>IF((D34*60+E34)=0,0,ROUND((C34*60)/(D34*60+E34),1))</f>
        <v>0</v>
      </c>
      <c r="H34" s="11">
        <f>SUM(H27:H33)</f>
        <v>0</v>
      </c>
      <c r="I34" s="11">
        <f>SUM(I27:I33)+ROUNDDOWN(K34/60,0)</f>
        <v>0</v>
      </c>
      <c r="J34" s="11">
        <f>K34-60*ROUNDDOWN(K34/60,0)</f>
        <v>0</v>
      </c>
      <c r="K34" s="90">
        <f>SUM(K27:K33)</f>
        <v>0</v>
      </c>
      <c r="L34" s="34">
        <f>IF((I34*60+J34)=0,0,ROUND((H34*60)/(I34*60+J34),1))</f>
        <v>0</v>
      </c>
      <c r="M34" s="18">
        <f>SUM(M27:M33)</f>
        <v>0</v>
      </c>
      <c r="N34" s="18">
        <f>IF(SUM(N27:N33)=0,0,ROUND(AVERAGE(N27:N33),0))</f>
        <v>0</v>
      </c>
      <c r="O34" s="108">
        <f>IF(O33=0,0,1)</f>
        <v>0</v>
      </c>
      <c r="P34" s="18">
        <f>IF(SUM(P27:P33)=0,0,ROUND(AVERAGE(P27:P33),0))</f>
        <v>0</v>
      </c>
      <c r="Q34" s="108">
        <f>IF(Q33=0,0,1)</f>
        <v>0</v>
      </c>
      <c r="R34" s="18">
        <f>IF(SUM(R27:R33)=0,0,ROUND(AVERAGE(R27:R33),0))</f>
        <v>0</v>
      </c>
      <c r="S34" s="108">
        <f>IF(S33=0,0,1)</f>
        <v>0</v>
      </c>
      <c r="T34" s="18">
        <f>IF(SUM(T27:T33)=0,0,ROUND(AVERAGE(T27:T33),0))</f>
        <v>0</v>
      </c>
      <c r="U34" s="108">
        <f>IF(U33=0,0,1)</f>
        <v>0</v>
      </c>
      <c r="V34" s="18">
        <f>IF(SUM(V27:V33)=0,0,ROUND(AVERAGE(V27:V33),0))</f>
        <v>0</v>
      </c>
      <c r="W34" s="108">
        <f>IF(W33=0,0,1)</f>
        <v>0</v>
      </c>
      <c r="X34" s="153"/>
      <c r="Y34" s="474"/>
      <c r="Z34" s="474"/>
      <c r="AA34" s="474"/>
      <c r="AB34" s="474"/>
      <c r="AC34" s="474"/>
      <c r="AD34" s="474"/>
    </row>
    <row r="35" spans="1:31" ht="11.45" customHeight="1" x14ac:dyDescent="0.2">
      <c r="A35" s="2" t="s">
        <v>6</v>
      </c>
      <c r="B35" s="54">
        <f>B33+1</f>
        <v>24</v>
      </c>
      <c r="C35" s="24"/>
      <c r="D35" s="24"/>
      <c r="E35" s="24"/>
      <c r="F35" s="44">
        <f t="shared" si="22"/>
        <v>0</v>
      </c>
      <c r="G35" s="58" t="str">
        <f t="shared" si="23"/>
        <v/>
      </c>
      <c r="H35" s="199"/>
      <c r="I35" s="199"/>
      <c r="J35" s="199"/>
      <c r="K35" s="44">
        <f>J35</f>
        <v>0</v>
      </c>
      <c r="L35" s="206" t="str">
        <f t="shared" si="24"/>
        <v/>
      </c>
      <c r="M35" s="212"/>
      <c r="N35" s="78"/>
      <c r="O35" s="107">
        <f>IF(N35="",0,1)</f>
        <v>0</v>
      </c>
      <c r="P35" s="78"/>
      <c r="Q35" s="107">
        <f>IF(P35="",0,1)</f>
        <v>0</v>
      </c>
      <c r="R35" s="78"/>
      <c r="S35" s="107">
        <f>IF(R35="",0,1)</f>
        <v>0</v>
      </c>
      <c r="T35" s="78"/>
      <c r="U35" s="107">
        <f>IF(T35="",0,1)</f>
        <v>0</v>
      </c>
      <c r="V35" s="78"/>
      <c r="W35" s="107">
        <f>IF(V35="",0,1)</f>
        <v>0</v>
      </c>
      <c r="X35" s="154"/>
      <c r="Y35" s="470"/>
      <c r="Z35" s="470"/>
      <c r="AA35" s="470"/>
      <c r="AB35" s="470"/>
      <c r="AC35" s="470"/>
      <c r="AD35" s="470"/>
    </row>
    <row r="36" spans="1:31" ht="11.45" customHeight="1" x14ac:dyDescent="0.2">
      <c r="A36" s="2" t="s">
        <v>7</v>
      </c>
      <c r="B36" s="54">
        <f t="shared" ref="B36:B37" si="32">B35+1</f>
        <v>25</v>
      </c>
      <c r="C36" s="24"/>
      <c r="D36" s="24"/>
      <c r="E36" s="24"/>
      <c r="F36" s="44">
        <f t="shared" si="22"/>
        <v>0</v>
      </c>
      <c r="G36" s="58" t="str">
        <f t="shared" si="23"/>
        <v/>
      </c>
      <c r="H36" s="199"/>
      <c r="I36" s="199"/>
      <c r="J36" s="199"/>
      <c r="K36" s="44">
        <f t="shared" ref="K36:K41" si="33">J36</f>
        <v>0</v>
      </c>
      <c r="L36" s="206" t="str">
        <f t="shared" si="24"/>
        <v/>
      </c>
      <c r="M36" s="212"/>
      <c r="N36" s="78"/>
      <c r="O36" s="107">
        <f t="shared" ref="O36:O37" si="34">IF(N36="",O35,O35+1)</f>
        <v>0</v>
      </c>
      <c r="P36" s="78"/>
      <c r="Q36" s="107">
        <f t="shared" ref="Q36:Q37" si="35">IF(P36="",Q35,Q35+1)</f>
        <v>0</v>
      </c>
      <c r="R36" s="78"/>
      <c r="S36" s="107">
        <f t="shared" ref="S36:S37" si="36">IF(R36="",S35,S35+1)</f>
        <v>0</v>
      </c>
      <c r="T36" s="78"/>
      <c r="U36" s="107">
        <f t="shared" ref="U36:U37" si="37">IF(T36="",U35,U35+1)</f>
        <v>0</v>
      </c>
      <c r="V36" s="78"/>
      <c r="W36" s="107">
        <f t="shared" ref="W36:W37" si="38">IF(V36="",W35,W35+1)</f>
        <v>0</v>
      </c>
      <c r="X36" s="154"/>
      <c r="Y36" s="470"/>
      <c r="Z36" s="470"/>
      <c r="AA36" s="470"/>
      <c r="AB36" s="470"/>
      <c r="AC36" s="470"/>
      <c r="AD36" s="470"/>
    </row>
    <row r="37" spans="1:31" ht="11.45" customHeight="1" x14ac:dyDescent="0.2">
      <c r="A37" s="2" t="s">
        <v>8</v>
      </c>
      <c r="B37" s="54">
        <f t="shared" si="32"/>
        <v>26</v>
      </c>
      <c r="C37" s="24"/>
      <c r="D37" s="24"/>
      <c r="E37" s="24"/>
      <c r="F37" s="44">
        <f t="shared" si="22"/>
        <v>0</v>
      </c>
      <c r="G37" s="58" t="str">
        <f t="shared" si="23"/>
        <v/>
      </c>
      <c r="H37" s="199"/>
      <c r="I37" s="199"/>
      <c r="J37" s="199"/>
      <c r="K37" s="44">
        <f t="shared" si="33"/>
        <v>0</v>
      </c>
      <c r="L37" s="206" t="str">
        <f t="shared" si="24"/>
        <v/>
      </c>
      <c r="M37" s="212"/>
      <c r="N37" s="78"/>
      <c r="O37" s="107">
        <f t="shared" si="34"/>
        <v>0</v>
      </c>
      <c r="P37" s="78"/>
      <c r="Q37" s="107">
        <f t="shared" si="35"/>
        <v>0</v>
      </c>
      <c r="R37" s="78"/>
      <c r="S37" s="107">
        <f t="shared" si="36"/>
        <v>0</v>
      </c>
      <c r="T37" s="78"/>
      <c r="U37" s="107">
        <f t="shared" si="37"/>
        <v>0</v>
      </c>
      <c r="V37" s="78"/>
      <c r="W37" s="107">
        <f t="shared" si="38"/>
        <v>0</v>
      </c>
      <c r="X37" s="154"/>
      <c r="Y37" s="470"/>
      <c r="Z37" s="470"/>
      <c r="AA37" s="470"/>
      <c r="AB37" s="470"/>
      <c r="AC37" s="470"/>
      <c r="AD37" s="470"/>
    </row>
    <row r="38" spans="1:31" ht="11.45" customHeight="1" x14ac:dyDescent="0.2">
      <c r="A38" s="2" t="s">
        <v>99</v>
      </c>
      <c r="B38" s="54">
        <f>B37+1</f>
        <v>27</v>
      </c>
      <c r="C38" s="24"/>
      <c r="D38" s="24"/>
      <c r="E38" s="24"/>
      <c r="F38" s="44">
        <f t="shared" si="22"/>
        <v>0</v>
      </c>
      <c r="G38" s="58" t="str">
        <f t="shared" si="23"/>
        <v/>
      </c>
      <c r="H38" s="199"/>
      <c r="I38" s="199"/>
      <c r="J38" s="199"/>
      <c r="K38" s="44">
        <f t="shared" si="33"/>
        <v>0</v>
      </c>
      <c r="L38" s="206" t="str">
        <f t="shared" si="24"/>
        <v/>
      </c>
      <c r="M38" s="212"/>
      <c r="N38" s="78"/>
      <c r="O38" s="107">
        <f>IF(N38="",O37,O37+1)</f>
        <v>0</v>
      </c>
      <c r="P38" s="78"/>
      <c r="Q38" s="107">
        <f>IF(P38="",Q37,Q37+1)</f>
        <v>0</v>
      </c>
      <c r="R38" s="78"/>
      <c r="S38" s="107">
        <f>IF(R38="",S37,S37+1)</f>
        <v>0</v>
      </c>
      <c r="T38" s="78"/>
      <c r="U38" s="107">
        <f>IF(T38="",U37,U37+1)</f>
        <v>0</v>
      </c>
      <c r="V38" s="78"/>
      <c r="W38" s="107">
        <f>IF(V38="",W37,W37+1)</f>
        <v>0</v>
      </c>
      <c r="X38" s="154"/>
      <c r="Y38" s="470"/>
      <c r="Z38" s="470"/>
      <c r="AA38" s="470"/>
      <c r="AB38" s="470"/>
      <c r="AC38" s="470"/>
      <c r="AD38" s="470"/>
    </row>
    <row r="39" spans="1:31" ht="11.45" customHeight="1" x14ac:dyDescent="0.2">
      <c r="A39" s="2" t="s">
        <v>95</v>
      </c>
      <c r="B39" s="54">
        <f t="shared" ref="B39:B41" si="39">B38+1</f>
        <v>28</v>
      </c>
      <c r="C39" s="24"/>
      <c r="D39" s="24"/>
      <c r="E39" s="24"/>
      <c r="F39" s="44">
        <f t="shared" si="22"/>
        <v>0</v>
      </c>
      <c r="G39" s="58" t="str">
        <f t="shared" si="23"/>
        <v/>
      </c>
      <c r="H39" s="199"/>
      <c r="I39" s="199"/>
      <c r="J39" s="199"/>
      <c r="K39" s="44">
        <f t="shared" si="33"/>
        <v>0</v>
      </c>
      <c r="L39" s="206" t="str">
        <f t="shared" si="24"/>
        <v/>
      </c>
      <c r="M39" s="212"/>
      <c r="N39" s="78"/>
      <c r="O39" s="107">
        <f t="shared" ref="O39:O40" si="40">IF(N39="",O38,O38+1)</f>
        <v>0</v>
      </c>
      <c r="P39" s="78"/>
      <c r="Q39" s="107">
        <f t="shared" ref="Q39:Q41" si="41">IF(P39="",Q38,Q38+1)</f>
        <v>0</v>
      </c>
      <c r="R39" s="78"/>
      <c r="S39" s="107">
        <f t="shared" ref="S39:S41" si="42">IF(R39="",S38,S38+1)</f>
        <v>0</v>
      </c>
      <c r="T39" s="78"/>
      <c r="U39" s="107">
        <f t="shared" ref="U39:U41" si="43">IF(T39="",U38,U38+1)</f>
        <v>0</v>
      </c>
      <c r="V39" s="78"/>
      <c r="W39" s="107">
        <f t="shared" ref="W39:W41" si="44">IF(V39="",W38,W38+1)</f>
        <v>0</v>
      </c>
      <c r="X39" s="154"/>
      <c r="Y39" s="470"/>
      <c r="Z39" s="470"/>
      <c r="AA39" s="470"/>
      <c r="AB39" s="470"/>
      <c r="AC39" s="470"/>
      <c r="AD39" s="470"/>
    </row>
    <row r="40" spans="1:31" ht="11.45" customHeight="1" x14ac:dyDescent="0.2">
      <c r="A40" s="2" t="s">
        <v>96</v>
      </c>
      <c r="B40" s="54">
        <f t="shared" si="39"/>
        <v>29</v>
      </c>
      <c r="C40" s="24"/>
      <c r="D40" s="24"/>
      <c r="E40" s="24"/>
      <c r="F40" s="44">
        <f t="shared" si="22"/>
        <v>0</v>
      </c>
      <c r="G40" s="58" t="str">
        <f t="shared" si="23"/>
        <v/>
      </c>
      <c r="H40" s="199"/>
      <c r="I40" s="199"/>
      <c r="J40" s="199"/>
      <c r="K40" s="44">
        <f t="shared" si="33"/>
        <v>0</v>
      </c>
      <c r="L40" s="206" t="str">
        <f t="shared" si="24"/>
        <v/>
      </c>
      <c r="M40" s="212"/>
      <c r="N40" s="78"/>
      <c r="O40" s="107">
        <f t="shared" si="40"/>
        <v>0</v>
      </c>
      <c r="P40" s="78"/>
      <c r="Q40" s="107">
        <f t="shared" si="41"/>
        <v>0</v>
      </c>
      <c r="R40" s="78"/>
      <c r="S40" s="107">
        <f t="shared" si="42"/>
        <v>0</v>
      </c>
      <c r="T40" s="78"/>
      <c r="U40" s="107">
        <f t="shared" si="43"/>
        <v>0</v>
      </c>
      <c r="V40" s="78"/>
      <c r="W40" s="107">
        <f t="shared" si="44"/>
        <v>0</v>
      </c>
      <c r="X40" s="154"/>
      <c r="Y40" s="470"/>
      <c r="Z40" s="470"/>
      <c r="AA40" s="470"/>
      <c r="AB40" s="470"/>
      <c r="AC40" s="470"/>
      <c r="AD40" s="470"/>
    </row>
    <row r="41" spans="1:31" ht="11.45" customHeight="1" x14ac:dyDescent="0.2">
      <c r="A41" s="44" t="s">
        <v>97</v>
      </c>
      <c r="B41" s="82">
        <f t="shared" si="39"/>
        <v>30</v>
      </c>
      <c r="C41" s="24"/>
      <c r="D41" s="24"/>
      <c r="E41" s="24"/>
      <c r="F41" s="44">
        <f t="shared" si="22"/>
        <v>0</v>
      </c>
      <c r="G41" s="58" t="str">
        <f t="shared" si="23"/>
        <v/>
      </c>
      <c r="H41" s="199"/>
      <c r="I41" s="199"/>
      <c r="J41" s="199"/>
      <c r="K41" s="44">
        <f t="shared" si="33"/>
        <v>0</v>
      </c>
      <c r="L41" s="206" t="str">
        <f t="shared" si="24"/>
        <v/>
      </c>
      <c r="M41" s="78"/>
      <c r="N41" s="78"/>
      <c r="O41" s="107">
        <f>IF(N41="",O40,O40+1)</f>
        <v>0</v>
      </c>
      <c r="P41" s="78"/>
      <c r="Q41" s="107">
        <f t="shared" si="41"/>
        <v>0</v>
      </c>
      <c r="R41" s="78"/>
      <c r="S41" s="107">
        <f t="shared" si="42"/>
        <v>0</v>
      </c>
      <c r="T41" s="78"/>
      <c r="U41" s="107">
        <f t="shared" si="43"/>
        <v>0</v>
      </c>
      <c r="V41" s="78"/>
      <c r="W41" s="107">
        <f t="shared" si="44"/>
        <v>0</v>
      </c>
      <c r="X41" s="154"/>
      <c r="Y41" s="470"/>
      <c r="Z41" s="470"/>
      <c r="AA41" s="470"/>
      <c r="AB41" s="470"/>
      <c r="AC41" s="470"/>
      <c r="AD41" s="470"/>
    </row>
    <row r="42" spans="1:31" ht="11.25" customHeight="1" x14ac:dyDescent="0.2">
      <c r="A42" s="397" t="s">
        <v>77</v>
      </c>
      <c r="B42" s="398"/>
      <c r="C42" s="11">
        <f>SUM(C35:C41)</f>
        <v>0</v>
      </c>
      <c r="D42" s="11">
        <f>SUM(D35:D41)+ROUNDDOWN(F42/60,0)</f>
        <v>0</v>
      </c>
      <c r="E42" s="11">
        <f>F42-60*ROUNDDOWN(F42/60,0)</f>
        <v>0</v>
      </c>
      <c r="F42" s="90">
        <f>SUM(F35:F41)</f>
        <v>0</v>
      </c>
      <c r="G42" s="34">
        <f>IF((D42*60+E42)=0,0,ROUND((C42*60)/(D42*60+E42),1))</f>
        <v>0</v>
      </c>
      <c r="H42" s="11">
        <f>SUM(H35:H41)</f>
        <v>0</v>
      </c>
      <c r="I42" s="11">
        <f>SUM(I35:I41)+ROUNDDOWN(K42/60,0)</f>
        <v>0</v>
      </c>
      <c r="J42" s="11">
        <f>K42-60*ROUNDDOWN(K42/60,0)</f>
        <v>0</v>
      </c>
      <c r="K42" s="90">
        <f>SUM(K35:K41)</f>
        <v>0</v>
      </c>
      <c r="L42" s="34">
        <f>IF((I42*60+J42)=0,0,ROUND((H42*60)/(I42*60+J42),1))</f>
        <v>0</v>
      </c>
      <c r="M42" s="18">
        <f>SUM(M35:M41)</f>
        <v>0</v>
      </c>
      <c r="N42" s="18">
        <f>IF(SUM(N35:N41)=0,0,ROUND(AVERAGE(N35:N41),0))</f>
        <v>0</v>
      </c>
      <c r="O42" s="108">
        <f>IF(O41=0,0,1)</f>
        <v>0</v>
      </c>
      <c r="P42" s="18">
        <f>IF(SUM(P35:P41)=0,0,ROUND(AVERAGE(P35:P41),0))</f>
        <v>0</v>
      </c>
      <c r="Q42" s="108">
        <f>IF(Q41=0,0,1)</f>
        <v>0</v>
      </c>
      <c r="R42" s="18">
        <f>IF(SUM(R35:R41)=0,0,ROUND(AVERAGE(R35:R41),0))</f>
        <v>0</v>
      </c>
      <c r="S42" s="108">
        <f>IF(S41=0,0,1)</f>
        <v>0</v>
      </c>
      <c r="T42" s="18">
        <f>IF(SUM(T35:T41)=0,0,ROUND(AVERAGE(T35:T41),0))</f>
        <v>0</v>
      </c>
      <c r="U42" s="108">
        <f>IF(U41=0,0,1)</f>
        <v>0</v>
      </c>
      <c r="V42" s="18">
        <f>IF(SUM(V35:V41)=0,0,ROUND(AVERAGE(V35:V41),0))</f>
        <v>0</v>
      </c>
      <c r="W42" s="108">
        <f>IF(W41=0,0,1)</f>
        <v>0</v>
      </c>
      <c r="X42" s="153"/>
      <c r="Y42" s="481"/>
      <c r="Z42" s="481"/>
      <c r="AA42" s="481"/>
      <c r="AB42" s="481"/>
      <c r="AC42" s="481"/>
      <c r="AD42" s="481"/>
    </row>
    <row r="43" spans="1:31" ht="11.45" customHeight="1" x14ac:dyDescent="0.2">
      <c r="A43" s="2" t="s">
        <v>6</v>
      </c>
      <c r="B43" s="54">
        <f>B41+1</f>
        <v>31</v>
      </c>
      <c r="C43" s="24"/>
      <c r="D43" s="24"/>
      <c r="E43" s="24"/>
      <c r="F43" s="44">
        <f t="shared" si="22"/>
        <v>0</v>
      </c>
      <c r="G43" s="58" t="str">
        <f t="shared" si="23"/>
        <v/>
      </c>
      <c r="H43" s="199"/>
      <c r="I43" s="199"/>
      <c r="J43" s="199"/>
      <c r="K43" s="44">
        <f>J43</f>
        <v>0</v>
      </c>
      <c r="L43" s="206" t="str">
        <f t="shared" si="24"/>
        <v/>
      </c>
      <c r="M43" s="78"/>
      <c r="N43" s="78"/>
      <c r="O43" s="107">
        <f>IF(N43="",0,1)</f>
        <v>0</v>
      </c>
      <c r="P43" s="78"/>
      <c r="Q43" s="107">
        <f>IF(P43="",0,1)</f>
        <v>0</v>
      </c>
      <c r="R43" s="78"/>
      <c r="S43" s="107">
        <f>IF(R43="",0,1)</f>
        <v>0</v>
      </c>
      <c r="T43" s="78"/>
      <c r="U43" s="107">
        <f>IF(T43="",0,1)</f>
        <v>0</v>
      </c>
      <c r="V43" s="78"/>
      <c r="W43" s="107">
        <f>IF(V43="",0,1)</f>
        <v>0</v>
      </c>
      <c r="X43" s="154"/>
      <c r="Y43" s="470"/>
      <c r="Z43" s="470"/>
      <c r="AA43" s="470"/>
      <c r="AB43" s="470"/>
      <c r="AC43" s="470"/>
      <c r="AD43" s="470"/>
    </row>
    <row r="44" spans="1:31" ht="11.45" hidden="1" customHeight="1" x14ac:dyDescent="0.2">
      <c r="A44" s="2" t="s">
        <v>7</v>
      </c>
      <c r="B44" s="54">
        <f>B43+1</f>
        <v>32</v>
      </c>
      <c r="C44" s="24"/>
      <c r="D44" s="24"/>
      <c r="E44" s="24"/>
      <c r="F44" s="44">
        <f t="shared" si="22"/>
        <v>0</v>
      </c>
      <c r="G44" s="58" t="str">
        <f t="shared" si="23"/>
        <v/>
      </c>
      <c r="H44" s="199"/>
      <c r="I44" s="199"/>
      <c r="J44" s="199"/>
      <c r="K44" s="44">
        <f>J44</f>
        <v>0</v>
      </c>
      <c r="L44" s="206" t="str">
        <f t="shared" si="24"/>
        <v/>
      </c>
      <c r="M44" s="78"/>
      <c r="N44" s="78"/>
      <c r="O44" s="107">
        <f>IF(N44="",O43,O43+1)</f>
        <v>0</v>
      </c>
      <c r="P44" s="78"/>
      <c r="Q44" s="107">
        <f>IF(P44="",Q43,Q43+1)</f>
        <v>0</v>
      </c>
      <c r="R44" s="78"/>
      <c r="S44" s="107">
        <f>IF(R44="",S43,S43+1)</f>
        <v>0</v>
      </c>
      <c r="T44" s="78"/>
      <c r="U44" s="107">
        <f>IF(T44="",U43,U43+1)</f>
        <v>0</v>
      </c>
      <c r="V44" s="78"/>
      <c r="W44" s="107">
        <f>IF(V44="",W43,W43+1)</f>
        <v>0</v>
      </c>
      <c r="X44" s="154"/>
      <c r="Y44" s="470"/>
      <c r="Z44" s="470"/>
      <c r="AA44" s="470"/>
      <c r="AB44" s="470"/>
      <c r="AC44" s="470"/>
      <c r="AD44" s="470"/>
    </row>
    <row r="45" spans="1:31" ht="11.45" hidden="1" customHeight="1" x14ac:dyDescent="0.2">
      <c r="A45" s="2" t="s">
        <v>8</v>
      </c>
      <c r="B45" s="54">
        <f>B44+1</f>
        <v>33</v>
      </c>
      <c r="C45" s="24"/>
      <c r="D45" s="24"/>
      <c r="E45" s="24"/>
      <c r="F45" s="44">
        <f t="shared" si="22"/>
        <v>0</v>
      </c>
      <c r="G45" s="58" t="str">
        <f t="shared" si="23"/>
        <v/>
      </c>
      <c r="H45" s="199"/>
      <c r="I45" s="199"/>
      <c r="J45" s="199"/>
      <c r="K45" s="44">
        <f>J45</f>
        <v>0</v>
      </c>
      <c r="L45" s="206" t="str">
        <f t="shared" si="24"/>
        <v/>
      </c>
      <c r="M45" s="78"/>
      <c r="N45" s="78"/>
      <c r="O45" s="107">
        <f>IF(N45="",O44,O44+1)</f>
        <v>0</v>
      </c>
      <c r="P45" s="78"/>
      <c r="Q45" s="107">
        <f>IF(P45="",Q44,Q44+1)</f>
        <v>0</v>
      </c>
      <c r="R45" s="78"/>
      <c r="S45" s="107">
        <f>IF(R45="",S44,S44+1)</f>
        <v>0</v>
      </c>
      <c r="T45" s="78"/>
      <c r="U45" s="107">
        <f>IF(T45="",U44,U44+1)</f>
        <v>0</v>
      </c>
      <c r="V45" s="78"/>
      <c r="W45" s="107">
        <f>IF(V45="",W44,W44+1)</f>
        <v>0</v>
      </c>
      <c r="X45" s="154"/>
      <c r="Y45" s="470"/>
      <c r="Z45" s="470"/>
      <c r="AA45" s="470"/>
      <c r="AB45" s="470"/>
      <c r="AC45" s="470"/>
      <c r="AD45" s="470"/>
    </row>
    <row r="46" spans="1:31" ht="11.45" hidden="1" customHeight="1" x14ac:dyDescent="0.2">
      <c r="A46" s="397" t="s">
        <v>10</v>
      </c>
      <c r="B46" s="398"/>
      <c r="C46" s="11">
        <f>SUM(C43:C45)</f>
        <v>0</v>
      </c>
      <c r="D46" s="11">
        <f>SUM(D43:D45)+ROUNDDOWN(F46/60,0)</f>
        <v>0</v>
      </c>
      <c r="E46" s="11">
        <f>F46-60*ROUNDDOWN(F46/60,0)</f>
        <v>0</v>
      </c>
      <c r="F46" s="90">
        <f>SUM(F43:F45)</f>
        <v>0</v>
      </c>
      <c r="G46" s="34">
        <f>IF((D46*60+E46)=0,0,ROUND((C46*60)/(D46*60+E46),1))</f>
        <v>0</v>
      </c>
      <c r="H46" s="11">
        <f>SUM(H43:H45)</f>
        <v>0</v>
      </c>
      <c r="I46" s="11">
        <f>SUM(I43:I45)+ROUNDDOWN(K46/60,0)</f>
        <v>0</v>
      </c>
      <c r="J46" s="11">
        <f>K46-60*ROUNDDOWN(K46/60,0)</f>
        <v>0</v>
      </c>
      <c r="K46" s="90">
        <f>SUM(K43:K45)</f>
        <v>0</v>
      </c>
      <c r="L46" s="34">
        <f>IF((I46*60+J46)=0,0,ROUND((H46*60)/(I46*60+J46),1))</f>
        <v>0</v>
      </c>
      <c r="M46" s="18">
        <f>SUM(M43:M45)</f>
        <v>0</v>
      </c>
      <c r="N46" s="18">
        <f>IF(SUM(N43:N45)=0,0,ROUND(AVERAGE(N43:N45),0))</f>
        <v>0</v>
      </c>
      <c r="O46" s="108">
        <f>IF(O45=0,0,1)</f>
        <v>0</v>
      </c>
      <c r="P46" s="18">
        <f>IF(SUM(P43:P45)=0,0,ROUND(AVERAGE(P43:P45),0))</f>
        <v>0</v>
      </c>
      <c r="Q46" s="108">
        <f>IF(Q45=0,0,1)</f>
        <v>0</v>
      </c>
      <c r="R46" s="18">
        <f>IF(SUM(R43:R45)=0,0,ROUND(AVERAGE(R43:R45),0))</f>
        <v>0</v>
      </c>
      <c r="S46" s="108">
        <f>IF(S45=0,0,1)</f>
        <v>0</v>
      </c>
      <c r="T46" s="18">
        <f>IF(SUM(T43:T45)=0,0,ROUND(AVERAGE(T43:T45),0))</f>
        <v>0</v>
      </c>
      <c r="U46" s="108">
        <f>IF(U45=0,0,1)</f>
        <v>0</v>
      </c>
      <c r="V46" s="18">
        <f>IF(SUM(V43:V45)=0,0,ROUND(AVERAGE(V43:V45),0))</f>
        <v>0</v>
      </c>
      <c r="W46" s="108">
        <f>IF(W45=0,0,1)</f>
        <v>0</v>
      </c>
      <c r="X46" s="153"/>
      <c r="Y46" s="481"/>
      <c r="Z46" s="481"/>
      <c r="AA46" s="481"/>
      <c r="AB46" s="481"/>
      <c r="AC46" s="481"/>
      <c r="AD46" s="481"/>
    </row>
    <row r="47" spans="1:31" ht="11.45" customHeight="1" x14ac:dyDescent="0.2">
      <c r="A47" s="394" t="s">
        <v>33</v>
      </c>
      <c r="B47" s="395"/>
      <c r="C47" s="12">
        <f>C9+C18+C26+C34+C42+C46</f>
        <v>0</v>
      </c>
      <c r="D47" s="9">
        <f>D9+D18+D26+D34+D42+D46+ROUNDDOWN(F47/60,0)</f>
        <v>0</v>
      </c>
      <c r="E47" s="9">
        <f>F47-60*ROUNDDOWN(F47/60,0)</f>
        <v>0</v>
      </c>
      <c r="F47" s="92">
        <f>E9+E18+E26+E34+E42+E46</f>
        <v>0</v>
      </c>
      <c r="G47" s="38">
        <f>IF((D47*60+E47)=0,0,ROUND((C47*60)/(D47*60+E47),1))</f>
        <v>0</v>
      </c>
      <c r="H47" s="12">
        <f>H9+H18+H26+H34+H42+H46</f>
        <v>0</v>
      </c>
      <c r="I47" s="9">
        <f>I9+I18+I26+I34+I42+I46+ROUNDDOWN(K47/60,0)</f>
        <v>0</v>
      </c>
      <c r="J47" s="9">
        <f>K47-60*ROUNDDOWN(K47/60,0)</f>
        <v>0</v>
      </c>
      <c r="K47" s="92">
        <f>J9+J18+J26+J34+J42+J46</f>
        <v>0</v>
      </c>
      <c r="L47" s="38">
        <f>IF((I47*60+J47)=0,0,ROUND((H47*60)/(I47*60+J47),1))</f>
        <v>0</v>
      </c>
      <c r="M47" s="19">
        <f>M9+M18+M26+M34+M42+M46</f>
        <v>0</v>
      </c>
      <c r="N47" s="28" t="str">
        <f>IF(N48=0,"",(N18+N26+N34+N42+N46+N9)/N48)</f>
        <v/>
      </c>
      <c r="O47" s="242"/>
      <c r="P47" s="28" t="str">
        <f>IF(P48=0,"",(P18+P26+P34+P42+P46+P9)/P48)</f>
        <v/>
      </c>
      <c r="Q47" s="242"/>
      <c r="R47" s="28" t="str">
        <f>IF(R48=0,"",(R18+R26+R34+R42+R46+R9)/R48)</f>
        <v/>
      </c>
      <c r="S47" s="242"/>
      <c r="T47" s="28" t="str">
        <f>IF(T48=0,"",(T18+T26+T34+T42+T46+T9)/T48)</f>
        <v/>
      </c>
      <c r="U47" s="242"/>
      <c r="V47" s="28" t="str">
        <f>IF(V48=0,"",(V18+V26+V34+V42+V46+V9)/V48)</f>
        <v/>
      </c>
      <c r="W47" s="242"/>
      <c r="X47" s="20"/>
      <c r="Y47" s="21"/>
      <c r="Z47" s="2" t="s">
        <v>0</v>
      </c>
      <c r="AA47" s="2" t="s">
        <v>29</v>
      </c>
      <c r="AB47" s="2" t="s">
        <v>15</v>
      </c>
      <c r="AC47" s="2" t="s">
        <v>22</v>
      </c>
      <c r="AD47" s="2" t="s">
        <v>25</v>
      </c>
    </row>
    <row r="48" spans="1:31" ht="15" customHeight="1" x14ac:dyDescent="0.2">
      <c r="A48" s="396"/>
      <c r="B48" s="396"/>
      <c r="C48" s="2" t="s">
        <v>0</v>
      </c>
      <c r="D48" s="2" t="s">
        <v>14</v>
      </c>
      <c r="E48" s="2" t="s">
        <v>15</v>
      </c>
      <c r="F48" s="44"/>
      <c r="G48" s="2" t="s">
        <v>12</v>
      </c>
      <c r="H48" s="206" t="s">
        <v>0</v>
      </c>
      <c r="I48" s="206" t="s">
        <v>14</v>
      </c>
      <c r="J48" s="206" t="s">
        <v>15</v>
      </c>
      <c r="K48" s="2"/>
      <c r="L48" s="206" t="s">
        <v>12</v>
      </c>
      <c r="M48" s="22" t="s">
        <v>16</v>
      </c>
      <c r="N48" s="103">
        <f>O18+O26+O34+O42+O46+O9+O43</f>
        <v>0</v>
      </c>
      <c r="O48" s="104"/>
      <c r="P48" s="103">
        <f>Q18+Q26+Q34+Q42+Q46+Q9+Q43</f>
        <v>0</v>
      </c>
      <c r="Q48" s="104"/>
      <c r="R48" s="103">
        <f>S18+S26+S34+S42+S46+S9+S43</f>
        <v>0</v>
      </c>
      <c r="S48" s="104"/>
      <c r="T48" s="103">
        <f>U18+U26+U34+U42+U46+U9+U43</f>
        <v>0</v>
      </c>
      <c r="U48" s="104"/>
      <c r="V48" s="103">
        <f>W18+W26+W34+W42+W46+W9+W43</f>
        <v>0</v>
      </c>
      <c r="W48" s="86"/>
      <c r="X48" s="1"/>
      <c r="Y48" s="110" t="s">
        <v>136</v>
      </c>
      <c r="Z48" s="15">
        <f>C47+Juin!Z48</f>
        <v>0</v>
      </c>
      <c r="AA48" s="15">
        <f>D47+Juin!AA48+ROUNDDOWN(AE48/60,0)</f>
        <v>0</v>
      </c>
      <c r="AB48" s="10">
        <f>AE48-60*ROUNDDOWN(AE48/60,0)</f>
        <v>0</v>
      </c>
      <c r="AC48" s="10">
        <f>IF((AA48*60+AB48)=0,0,ROUND((Z48*60)/(AA48*60+AB48),1))</f>
        <v>0</v>
      </c>
      <c r="AD48" s="15">
        <f>M47+Juin!AD48</f>
        <v>0</v>
      </c>
      <c r="AE48" s="8">
        <f>E47+Juin!AB48</f>
        <v>0</v>
      </c>
    </row>
    <row r="49" spans="1:32" ht="11.45" customHeight="1" x14ac:dyDescent="0.2">
      <c r="A49" s="443" t="s">
        <v>255</v>
      </c>
      <c r="B49" s="443"/>
      <c r="C49" s="31">
        <f>'Décembre 22'!$C$45</f>
        <v>0</v>
      </c>
      <c r="D49" s="30">
        <f>'Décembre 22'!$D$45</f>
        <v>0</v>
      </c>
      <c r="E49" s="30">
        <f>'Décembre 22'!$E$45</f>
        <v>0</v>
      </c>
      <c r="F49" s="243"/>
      <c r="G49" s="32">
        <f>IF((D49*60+E49)=0,0,ROUND((C49*60)/(D49*60+E49),1))</f>
        <v>0</v>
      </c>
      <c r="H49" s="209">
        <f>Juin!H49</f>
        <v>0</v>
      </c>
      <c r="I49" s="207">
        <f>Mai!$I$49</f>
        <v>0</v>
      </c>
      <c r="J49" s="207">
        <f>Mai!$J$49</f>
        <v>0</v>
      </c>
      <c r="K49" s="61"/>
      <c r="L49" s="207">
        <f>IF((I49*60+J49)=0,0,ROUND((H49*60)/(I49*60+J49),1))</f>
        <v>0</v>
      </c>
      <c r="M49" s="35">
        <f>'Décembre 22'!$M$45</f>
        <v>0</v>
      </c>
      <c r="N49" s="103"/>
      <c r="O49" s="104"/>
      <c r="P49" s="103"/>
      <c r="Q49" s="104"/>
      <c r="R49" s="103"/>
      <c r="S49" s="104"/>
      <c r="T49" s="103"/>
      <c r="U49" s="104"/>
      <c r="V49" s="103"/>
      <c r="W49" s="86"/>
      <c r="X49" s="130"/>
      <c r="Y49" s="141" t="s">
        <v>256</v>
      </c>
      <c r="Z49" s="143">
        <f>$C$47+Juin!Z49</f>
        <v>0</v>
      </c>
      <c r="AA49" s="141">
        <f>$D$47+Juin!AA49+ROUNDDOWN(AE49/60,0)</f>
        <v>0</v>
      </c>
      <c r="AB49" s="141">
        <f>AE49-60*ROUNDDOWN(AE49/60,0)</f>
        <v>0</v>
      </c>
      <c r="AC49" s="141">
        <f>IF((AA49*60+AB49)=0,0,ROUND((Z49*60)/(AA49*60+AB49),1))</f>
        <v>0</v>
      </c>
      <c r="AD49" s="143">
        <f>M47+Juin!AD49</f>
        <v>0</v>
      </c>
      <c r="AE49" s="147">
        <f>E47+Juin!AB49</f>
        <v>0</v>
      </c>
    </row>
    <row r="50" spans="1:32" ht="11.45" customHeight="1" x14ac:dyDescent="0.2">
      <c r="A50" s="471" t="s">
        <v>24</v>
      </c>
      <c r="B50" s="471"/>
      <c r="C50" s="31">
        <f>Janvier!C49</f>
        <v>0</v>
      </c>
      <c r="D50" s="31">
        <f>Janvier!D49</f>
        <v>0</v>
      </c>
      <c r="E50" s="31">
        <f>Janvier!E49</f>
        <v>0</v>
      </c>
      <c r="F50" s="81"/>
      <c r="G50" s="30">
        <f t="shared" ref="G50:G55" si="45">IF((D50*60+E50)=0,0,ROUND((C50*60)/(D50*60+E50),1))</f>
        <v>0</v>
      </c>
      <c r="H50" s="209">
        <f>Juin!H50</f>
        <v>0</v>
      </c>
      <c r="I50" s="206">
        <f>Mai!$I$50</f>
        <v>0</v>
      </c>
      <c r="J50" s="206">
        <f>Mai!$J$50</f>
        <v>0</v>
      </c>
      <c r="K50" s="55"/>
      <c r="L50" s="207">
        <f>IF((I50*60+J50)=0,0,ROUND((H50*60)/(I50*60+J50),1))</f>
        <v>0</v>
      </c>
      <c r="M50" s="33">
        <f>Janvier!M49</f>
        <v>0</v>
      </c>
      <c r="Y50" s="39"/>
      <c r="Z50" s="39"/>
    </row>
    <row r="51" spans="1:32" ht="11.45" customHeight="1" x14ac:dyDescent="0.2">
      <c r="A51" s="471" t="s">
        <v>26</v>
      </c>
      <c r="B51" s="483"/>
      <c r="C51" s="31">
        <f>Février!C44</f>
        <v>0</v>
      </c>
      <c r="D51" s="31">
        <f>Février!D44</f>
        <v>0</v>
      </c>
      <c r="E51" s="31">
        <f>Février!E44</f>
        <v>0</v>
      </c>
      <c r="F51" s="81"/>
      <c r="G51" s="30">
        <f t="shared" si="45"/>
        <v>0</v>
      </c>
      <c r="H51" s="209">
        <f>Juin!H51</f>
        <v>0</v>
      </c>
      <c r="I51" s="206">
        <f>Mai!$I$51</f>
        <v>0</v>
      </c>
      <c r="J51" s="206">
        <f>Mai!$J$51</f>
        <v>0</v>
      </c>
      <c r="K51" s="55"/>
      <c r="L51" s="207">
        <f>IF((I51*60+J51)=0,0,ROUND((H51*60)/(I51*60+J51),1))</f>
        <v>0</v>
      </c>
      <c r="M51" s="33">
        <f>Février!M44</f>
        <v>0</v>
      </c>
      <c r="Y51" s="197" t="s">
        <v>189</v>
      </c>
      <c r="Z51" s="206" t="s">
        <v>14</v>
      </c>
      <c r="AA51" s="206" t="s">
        <v>15</v>
      </c>
      <c r="AB51" s="13"/>
      <c r="AC51" s="13"/>
      <c r="AD51" s="13"/>
      <c r="AE51" s="40"/>
      <c r="AF51" s="135">
        <f>J47+SUM(J49:J55)</f>
        <v>0</v>
      </c>
    </row>
    <row r="52" spans="1:32" ht="11.45" customHeight="1" x14ac:dyDescent="0.2">
      <c r="A52" s="471" t="s">
        <v>27</v>
      </c>
      <c r="B52" s="471"/>
      <c r="C52" s="31">
        <f>Mars!C44</f>
        <v>0</v>
      </c>
      <c r="D52" s="31">
        <f>Mars!D44</f>
        <v>0</v>
      </c>
      <c r="E52" s="31">
        <f>Mars!E44</f>
        <v>0</v>
      </c>
      <c r="F52" s="81"/>
      <c r="G52" s="30">
        <f t="shared" si="45"/>
        <v>0</v>
      </c>
      <c r="H52" s="209">
        <f>Juin!H52</f>
        <v>0</v>
      </c>
      <c r="I52" s="206">
        <f>Mai!$I$52</f>
        <v>0</v>
      </c>
      <c r="J52" s="206">
        <f>Mai!$J$52</f>
        <v>0</v>
      </c>
      <c r="K52" s="55"/>
      <c r="L52" s="207">
        <f>IF((I52*60+J52)=0,0,ROUND((H52*60)/(I52*60+J52),1))</f>
        <v>0</v>
      </c>
      <c r="M52" s="33">
        <f>Mars!M44</f>
        <v>0</v>
      </c>
      <c r="Y52" s="109" t="s">
        <v>136</v>
      </c>
      <c r="Z52" s="10">
        <f>I47+SUM(I49:I55)+ROUNDDOWN(AF51/60,0)</f>
        <v>0</v>
      </c>
      <c r="AA52" s="10">
        <f>AF51-60*ROUNDDOWN(AF51/60,0)</f>
        <v>0</v>
      </c>
      <c r="AB52" s="13"/>
      <c r="AC52" s="13"/>
      <c r="AD52" s="13"/>
      <c r="AE52" s="39"/>
      <c r="AF52" s="131">
        <f>J47+SUM(J50:J55)</f>
        <v>0</v>
      </c>
    </row>
    <row r="53" spans="1:32" ht="11.45" customHeight="1" x14ac:dyDescent="0.2">
      <c r="A53" s="471" t="s">
        <v>30</v>
      </c>
      <c r="B53" s="471"/>
      <c r="C53" s="31">
        <f>Avril!C43</f>
        <v>0</v>
      </c>
      <c r="D53" s="31">
        <f>Avril!D43</f>
        <v>0</v>
      </c>
      <c r="E53" s="30">
        <f>Avril!E43</f>
        <v>0</v>
      </c>
      <c r="F53" s="81"/>
      <c r="G53" s="30">
        <f t="shared" si="45"/>
        <v>0</v>
      </c>
      <c r="H53" s="209">
        <f>Juin!H53</f>
        <v>0</v>
      </c>
      <c r="I53" s="208">
        <f>Mai!$I$53</f>
        <v>0</v>
      </c>
      <c r="J53" s="206">
        <f>Mai!$J$53</f>
        <v>0</v>
      </c>
      <c r="K53" s="55"/>
      <c r="L53" s="207">
        <f>IF((I53*60+J53)=0,0,ROUND((H53*60)/(I53*60+J53),1))</f>
        <v>0</v>
      </c>
      <c r="M53" s="33">
        <f>Avril!M43</f>
        <v>0</v>
      </c>
      <c r="Y53" s="144" t="s">
        <v>256</v>
      </c>
      <c r="Z53" s="141">
        <f>I47+SUM(I50:I55)+ROUNDDOWN(AF52/60,0)</f>
        <v>0</v>
      </c>
      <c r="AA53" s="203">
        <f>AF52-60*ROUNDDOWN(AF52/60,0)</f>
        <v>0</v>
      </c>
    </row>
    <row r="54" spans="1:32" ht="11.45" customHeight="1" x14ac:dyDescent="0.2">
      <c r="A54" s="471" t="s">
        <v>31</v>
      </c>
      <c r="B54" s="471"/>
      <c r="C54" s="31">
        <f>Mai!C47</f>
        <v>0</v>
      </c>
      <c r="D54" s="30">
        <f>Mai!D47</f>
        <v>0</v>
      </c>
      <c r="E54" s="30">
        <f>Mai!E47</f>
        <v>0</v>
      </c>
      <c r="F54" s="81"/>
      <c r="G54" s="30">
        <f t="shared" si="45"/>
        <v>0</v>
      </c>
      <c r="H54" s="209">
        <f>Juin!H54</f>
        <v>0</v>
      </c>
      <c r="I54" s="206">
        <f>Mai!$I$47</f>
        <v>0</v>
      </c>
      <c r="J54" s="206">
        <f>Mai!$J$47</f>
        <v>0</v>
      </c>
      <c r="K54" s="55"/>
      <c r="L54" s="207">
        <f t="shared" ref="L54:L55" si="46">IF((I54*60+J54)=0,0,ROUND((H54*60)/(I54*60+J54),1))</f>
        <v>0</v>
      </c>
      <c r="M54" s="33">
        <f>Mai!M47</f>
        <v>0</v>
      </c>
      <c r="X54" s="42"/>
      <c r="Y54" s="41"/>
      <c r="AA54" s="41"/>
      <c r="AB54" s="41"/>
      <c r="AC54" s="41"/>
      <c r="AD54" s="41"/>
    </row>
    <row r="55" spans="1:32" ht="11.45" customHeight="1" x14ac:dyDescent="0.2">
      <c r="A55" s="471" t="s">
        <v>32</v>
      </c>
      <c r="B55" s="471"/>
      <c r="C55" s="31">
        <f>Juin!C47</f>
        <v>0</v>
      </c>
      <c r="D55" s="31">
        <f>Juin!D47</f>
        <v>0</v>
      </c>
      <c r="E55" s="31">
        <f>Juin!E47</f>
        <v>0</v>
      </c>
      <c r="F55" s="249"/>
      <c r="G55" s="30">
        <f t="shared" si="45"/>
        <v>0</v>
      </c>
      <c r="H55" s="209">
        <f>Juin!H47</f>
        <v>0</v>
      </c>
      <c r="I55" s="206">
        <f>Juin!$I$47</f>
        <v>0</v>
      </c>
      <c r="J55" s="206">
        <f>Juin!$J$47</f>
        <v>0</v>
      </c>
      <c r="K55" s="55"/>
      <c r="L55" s="207">
        <f t="shared" si="46"/>
        <v>0</v>
      </c>
      <c r="M55" s="35">
        <f>Juin!M47</f>
        <v>0</v>
      </c>
    </row>
    <row r="56" spans="1:32" hidden="1" x14ac:dyDescent="0.2">
      <c r="C56" s="139">
        <f>SUM(C49:C55)+C47</f>
        <v>0</v>
      </c>
      <c r="D56" s="139">
        <f>SUM(D49:D55)+D47</f>
        <v>0</v>
      </c>
      <c r="E56" s="139">
        <f>SUM(E49:E55)+E47</f>
        <v>0</v>
      </c>
      <c r="M56" s="139">
        <f>SUM(M49:M55)+M47</f>
        <v>0</v>
      </c>
    </row>
    <row r="57" spans="1:32" hidden="1" x14ac:dyDescent="0.2">
      <c r="C57" s="139">
        <f>SUM(C50:C55)+C47</f>
        <v>0</v>
      </c>
      <c r="D57" s="139">
        <f>SUM(D50:D55)+D47</f>
        <v>0</v>
      </c>
      <c r="E57" s="139">
        <f>SUM(E50:E55)+E47</f>
        <v>0</v>
      </c>
      <c r="M57" s="139">
        <f>SUM(M50:M55)+M47</f>
        <v>0</v>
      </c>
    </row>
  </sheetData>
  <sheetProtection sheet="1" selectLockedCells="1"/>
  <mergeCells count="72">
    <mergeCell ref="Y46:AD46"/>
    <mergeCell ref="Y25:AD25"/>
    <mergeCell ref="Y18:AD18"/>
    <mergeCell ref="Y42:AD42"/>
    <mergeCell ref="Y41:AD41"/>
    <mergeCell ref="Y27:AD27"/>
    <mergeCell ref="Y32:AD32"/>
    <mergeCell ref="Y28:AD28"/>
    <mergeCell ref="Y29:AD29"/>
    <mergeCell ref="Y30:AD30"/>
    <mergeCell ref="Y34:AD34"/>
    <mergeCell ref="Y35:AD35"/>
    <mergeCell ref="Y36:AD36"/>
    <mergeCell ref="Y19:AD19"/>
    <mergeCell ref="Y20:AD20"/>
    <mergeCell ref="Y45:AD45"/>
    <mergeCell ref="A55:B55"/>
    <mergeCell ref="A54:B54"/>
    <mergeCell ref="A34:B34"/>
    <mergeCell ref="A50:B50"/>
    <mergeCell ref="A53:B53"/>
    <mergeCell ref="A42:B42"/>
    <mergeCell ref="A51:B51"/>
    <mergeCell ref="A52:B52"/>
    <mergeCell ref="A49:B49"/>
    <mergeCell ref="A48:B48"/>
    <mergeCell ref="A47:B47"/>
    <mergeCell ref="A46:B46"/>
    <mergeCell ref="Y4:AD4"/>
    <mergeCell ref="Y9:AD9"/>
    <mergeCell ref="Y10:AD10"/>
    <mergeCell ref="A1:AC1"/>
    <mergeCell ref="A2:A3"/>
    <mergeCell ref="B2:B3"/>
    <mergeCell ref="C2:C3"/>
    <mergeCell ref="D2:D3"/>
    <mergeCell ref="X2:X3"/>
    <mergeCell ref="Y2:AD3"/>
    <mergeCell ref="E2:E3"/>
    <mergeCell ref="P2:P3"/>
    <mergeCell ref="R2:R3"/>
    <mergeCell ref="G2:G3"/>
    <mergeCell ref="N2:N3"/>
    <mergeCell ref="H2:L2"/>
    <mergeCell ref="Y5:AD5"/>
    <mergeCell ref="Y6:AD6"/>
    <mergeCell ref="Y7:AD7"/>
    <mergeCell ref="Y8:AD8"/>
    <mergeCell ref="Y14:AD14"/>
    <mergeCell ref="Y26:AD26"/>
    <mergeCell ref="Y38:AD38"/>
    <mergeCell ref="A9:B9"/>
    <mergeCell ref="A10:B10"/>
    <mergeCell ref="Y12:AD12"/>
    <mergeCell ref="Y13:AD13"/>
    <mergeCell ref="Y17:AD17"/>
    <mergeCell ref="Y16:AD16"/>
    <mergeCell ref="Y15:AD15"/>
    <mergeCell ref="Y11:AD11"/>
    <mergeCell ref="A26:B26"/>
    <mergeCell ref="A18:B18"/>
    <mergeCell ref="Y23:AD23"/>
    <mergeCell ref="Y24:AD24"/>
    <mergeCell ref="Y22:AD22"/>
    <mergeCell ref="Y21:AD21"/>
    <mergeCell ref="Y44:AD44"/>
    <mergeCell ref="Y40:AD40"/>
    <mergeCell ref="Y39:AD39"/>
    <mergeCell ref="Y43:AD43"/>
    <mergeCell ref="Y31:AD31"/>
    <mergeCell ref="Y37:AD37"/>
    <mergeCell ref="Y33:AD33"/>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AV55"/>
  <sheetViews>
    <sheetView zoomScale="130" zoomScaleNormal="130" workbookViewId="0">
      <pane ySplit="3" topLeftCell="A25" activePane="bottomLeft" state="frozen"/>
      <selection pane="bottomLeft" activeCell="C4" sqref="C4"/>
    </sheetView>
  </sheetViews>
  <sheetFormatPr baseColWidth="10" defaultRowHeight="12.75" x14ac:dyDescent="0.2"/>
  <cols>
    <col min="1" max="1" width="9.7109375" customWidth="1"/>
    <col min="2" max="2" width="5.42578125" customWidth="1"/>
    <col min="3" max="3" width="7.140625" customWidth="1"/>
    <col min="4" max="4" width="4.7109375" customWidth="1"/>
    <col min="5" max="5" width="3.85546875" customWidth="1"/>
    <col min="6" max="6" width="5" style="47" hidden="1" customWidth="1"/>
    <col min="7" max="7" width="5.5703125" customWidth="1"/>
    <col min="8" max="8" width="8.42578125" hidden="1" customWidth="1"/>
    <col min="9" max="9" width="7.140625" customWidth="1"/>
    <col min="10" max="10" width="7" customWidth="1"/>
    <col min="11" max="11" width="5.5703125" hidden="1" customWidth="1"/>
    <col min="12" max="12" width="5.140625" hidden="1" customWidth="1"/>
    <col min="13" max="13" width="6" customWidth="1"/>
    <col min="14" max="14" width="3.42578125" customWidth="1"/>
    <col min="15" max="15" width="3.42578125" style="47" hidden="1" customWidth="1"/>
    <col min="16" max="16" width="4.42578125" customWidth="1"/>
    <col min="17" max="17" width="3.42578125" style="47" hidden="1" customWidth="1"/>
    <col min="18" max="18" width="5" customWidth="1"/>
    <col min="19" max="19" width="3.42578125" style="47" hidden="1" customWidth="1"/>
    <col min="20" max="20" width="3.85546875" style="52" customWidth="1"/>
    <col min="21" max="21" width="3.85546875" style="102" hidden="1" customWidth="1"/>
    <col min="22" max="22" width="3.85546875" style="52" customWidth="1"/>
    <col min="23" max="23" width="3.85546875" style="102" hidden="1" customWidth="1"/>
    <col min="25" max="25" width="18.85546875" customWidth="1"/>
    <col min="27" max="27" width="9.5703125" customWidth="1"/>
    <col min="28" max="28" width="8.5703125" customWidth="1"/>
    <col min="31" max="32" width="11.42578125" hidden="1" customWidth="1"/>
  </cols>
  <sheetData>
    <row r="1" spans="1:30" ht="18" x14ac:dyDescent="0.25">
      <c r="A1" s="424" t="s">
        <v>263</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132"/>
    </row>
    <row r="2" spans="1:30" ht="15.75" customHeight="1" x14ac:dyDescent="0.2">
      <c r="A2" s="425" t="s">
        <v>1</v>
      </c>
      <c r="B2" s="425" t="s">
        <v>9</v>
      </c>
      <c r="C2" s="425" t="s">
        <v>0</v>
      </c>
      <c r="D2" s="425" t="s">
        <v>14</v>
      </c>
      <c r="E2" s="425" t="s">
        <v>15</v>
      </c>
      <c r="F2" s="44" t="s">
        <v>15</v>
      </c>
      <c r="G2" s="427" t="s">
        <v>12</v>
      </c>
      <c r="H2" s="439" t="s">
        <v>189</v>
      </c>
      <c r="I2" s="440"/>
      <c r="J2" s="440"/>
      <c r="K2" s="440"/>
      <c r="L2" s="441"/>
      <c r="M2" s="16" t="s">
        <v>16</v>
      </c>
      <c r="N2" s="429" t="s">
        <v>39</v>
      </c>
      <c r="O2" s="93"/>
      <c r="P2" s="429" t="s">
        <v>11</v>
      </c>
      <c r="Q2" s="93"/>
      <c r="R2" s="429" t="s">
        <v>21</v>
      </c>
      <c r="S2" s="93"/>
      <c r="T2" s="49" t="s">
        <v>18</v>
      </c>
      <c r="U2" s="99"/>
      <c r="V2" s="49" t="s">
        <v>18</v>
      </c>
      <c r="W2" s="99"/>
      <c r="X2" s="464" t="s">
        <v>13</v>
      </c>
      <c r="Y2" s="505" t="s">
        <v>215</v>
      </c>
      <c r="Z2" s="506"/>
      <c r="AA2" s="506"/>
      <c r="AB2" s="506"/>
      <c r="AC2" s="506"/>
      <c r="AD2" s="507"/>
    </row>
    <row r="3" spans="1:30" ht="15.75" customHeight="1" x14ac:dyDescent="0.2">
      <c r="A3" s="426"/>
      <c r="B3" s="426"/>
      <c r="C3" s="426"/>
      <c r="D3" s="426"/>
      <c r="E3" s="426"/>
      <c r="F3" s="44"/>
      <c r="G3" s="428"/>
      <c r="H3" s="222" t="s">
        <v>0</v>
      </c>
      <c r="I3" s="197" t="s">
        <v>14</v>
      </c>
      <c r="J3" s="197" t="s">
        <v>15</v>
      </c>
      <c r="K3" s="196"/>
      <c r="L3" s="222" t="s">
        <v>12</v>
      </c>
      <c r="M3" s="17" t="s">
        <v>17</v>
      </c>
      <c r="N3" s="430"/>
      <c r="O3" s="94"/>
      <c r="P3" s="430"/>
      <c r="Q3" s="94"/>
      <c r="R3" s="430"/>
      <c r="S3" s="94"/>
      <c r="T3" s="50" t="s">
        <v>19</v>
      </c>
      <c r="U3" s="100"/>
      <c r="V3" s="50" t="s">
        <v>20</v>
      </c>
      <c r="W3" s="100"/>
      <c r="X3" s="465"/>
      <c r="Y3" s="505"/>
      <c r="Z3" s="506"/>
      <c r="AA3" s="506"/>
      <c r="AB3" s="506"/>
      <c r="AC3" s="506"/>
      <c r="AD3" s="507"/>
    </row>
    <row r="4" spans="1:30" ht="11.45" customHeight="1" x14ac:dyDescent="0.2">
      <c r="A4" s="53" t="s">
        <v>101</v>
      </c>
      <c r="B4" s="53">
        <v>1</v>
      </c>
      <c r="C4" s="24"/>
      <c r="D4" s="24"/>
      <c r="E4" s="24"/>
      <c r="F4" s="44">
        <f t="shared" ref="F4:F9" si="0">E4</f>
        <v>0</v>
      </c>
      <c r="G4" s="58" t="str">
        <f t="shared" ref="G4:G26" si="1">IF((D4*60+F4)=0,"",ROUND((C4*60)/(D4*60+F4),1))</f>
        <v/>
      </c>
      <c r="H4" s="199"/>
      <c r="I4" s="199"/>
      <c r="J4" s="199"/>
      <c r="K4" s="44">
        <f t="shared" ref="K4:K9" si="2">J4</f>
        <v>0</v>
      </c>
      <c r="L4" s="206" t="str">
        <f t="shared" ref="L4:L26" si="3">IF((I4*60+K4)=0,"",ROUND((H4*60)/(I4*60+K4),1))</f>
        <v/>
      </c>
      <c r="M4" s="78"/>
      <c r="N4" s="78"/>
      <c r="O4" s="107">
        <f t="shared" ref="O4:W4" si="4">IF(N4="",0,1)</f>
        <v>0</v>
      </c>
      <c r="P4" s="78"/>
      <c r="Q4" s="107">
        <f t="shared" si="4"/>
        <v>0</v>
      </c>
      <c r="R4" s="78"/>
      <c r="S4" s="107">
        <f t="shared" si="4"/>
        <v>0</v>
      </c>
      <c r="T4" s="78"/>
      <c r="U4" s="107">
        <f t="shared" si="4"/>
        <v>0</v>
      </c>
      <c r="V4" s="78"/>
      <c r="W4" s="107">
        <f t="shared" si="4"/>
        <v>0</v>
      </c>
      <c r="X4" s="152"/>
      <c r="Y4" s="385"/>
      <c r="Z4" s="386"/>
      <c r="AA4" s="386"/>
      <c r="AB4" s="386"/>
      <c r="AC4" s="386"/>
      <c r="AD4" s="387"/>
    </row>
    <row r="5" spans="1:30" ht="11.45" customHeight="1" x14ac:dyDescent="0.2">
      <c r="A5" s="53" t="s">
        <v>102</v>
      </c>
      <c r="B5" s="53">
        <f>B4+1</f>
        <v>2</v>
      </c>
      <c r="C5" s="275"/>
      <c r="D5" s="275"/>
      <c r="E5" s="275"/>
      <c r="F5" s="44">
        <f t="shared" si="0"/>
        <v>0</v>
      </c>
      <c r="G5" s="58" t="str">
        <f t="shared" si="1"/>
        <v/>
      </c>
      <c r="H5" s="276"/>
      <c r="I5" s="276"/>
      <c r="J5" s="276"/>
      <c r="K5" s="44">
        <f t="shared" si="2"/>
        <v>0</v>
      </c>
      <c r="L5" s="206" t="str">
        <f t="shared" si="3"/>
        <v/>
      </c>
      <c r="M5" s="277"/>
      <c r="N5" s="277"/>
      <c r="O5" s="107">
        <f>IF(N5="",O4,O4+1)</f>
        <v>0</v>
      </c>
      <c r="P5" s="277"/>
      <c r="Q5" s="107">
        <f>IF(P5="",Q4,Q4+1)</f>
        <v>0</v>
      </c>
      <c r="R5" s="277"/>
      <c r="S5" s="107">
        <f>IF(R5="",S4,S4+1)</f>
        <v>0</v>
      </c>
      <c r="T5" s="277"/>
      <c r="U5" s="107">
        <f>IF(T5="",U4,U4+1)</f>
        <v>0</v>
      </c>
      <c r="V5" s="277"/>
      <c r="W5" s="107">
        <f>IF(V5="",W4,W4+1)</f>
        <v>0</v>
      </c>
      <c r="X5" s="284"/>
      <c r="Y5" s="513"/>
      <c r="Z5" s="514"/>
      <c r="AA5" s="514"/>
      <c r="AB5" s="514"/>
      <c r="AC5" s="514"/>
      <c r="AD5" s="515"/>
    </row>
    <row r="6" spans="1:30" ht="11.45" customHeight="1" x14ac:dyDescent="0.2">
      <c r="A6" s="53" t="s">
        <v>99</v>
      </c>
      <c r="B6" s="53">
        <f t="shared" ref="B6:B9" si="5">B5+1</f>
        <v>3</v>
      </c>
      <c r="C6" s="275"/>
      <c r="D6" s="275"/>
      <c r="E6" s="275"/>
      <c r="F6" s="44">
        <f t="shared" si="0"/>
        <v>0</v>
      </c>
      <c r="G6" s="58" t="str">
        <f t="shared" si="1"/>
        <v/>
      </c>
      <c r="H6" s="276"/>
      <c r="I6" s="276"/>
      <c r="J6" s="276"/>
      <c r="K6" s="44">
        <f t="shared" si="2"/>
        <v>0</v>
      </c>
      <c r="L6" s="206" t="str">
        <f t="shared" si="3"/>
        <v/>
      </c>
      <c r="M6" s="277"/>
      <c r="N6" s="277"/>
      <c r="O6" s="107">
        <f t="shared" ref="O6:W9" si="6">IF(N6="",O5,O5+1)</f>
        <v>0</v>
      </c>
      <c r="P6" s="277"/>
      <c r="Q6" s="107">
        <f t="shared" si="6"/>
        <v>0</v>
      </c>
      <c r="R6" s="277"/>
      <c r="S6" s="107">
        <f t="shared" si="6"/>
        <v>0</v>
      </c>
      <c r="T6" s="277"/>
      <c r="U6" s="107">
        <f t="shared" si="6"/>
        <v>0</v>
      </c>
      <c r="V6" s="277"/>
      <c r="W6" s="107">
        <f t="shared" si="6"/>
        <v>0</v>
      </c>
      <c r="X6" s="284"/>
      <c r="Y6" s="513"/>
      <c r="Z6" s="514"/>
      <c r="AA6" s="514"/>
      <c r="AB6" s="514"/>
      <c r="AC6" s="514"/>
      <c r="AD6" s="515"/>
    </row>
    <row r="7" spans="1:30" ht="11.45" customHeight="1" x14ac:dyDescent="0.2">
      <c r="A7" s="53" t="s">
        <v>95</v>
      </c>
      <c r="B7" s="53">
        <f t="shared" si="5"/>
        <v>4</v>
      </c>
      <c r="C7" s="275"/>
      <c r="D7" s="275"/>
      <c r="E7" s="275"/>
      <c r="F7" s="44">
        <f t="shared" si="0"/>
        <v>0</v>
      </c>
      <c r="G7" s="58" t="str">
        <f t="shared" si="1"/>
        <v/>
      </c>
      <c r="H7" s="276"/>
      <c r="I7" s="276"/>
      <c r="J7" s="276"/>
      <c r="K7" s="44">
        <f t="shared" si="2"/>
        <v>0</v>
      </c>
      <c r="L7" s="206" t="str">
        <f t="shared" si="3"/>
        <v/>
      </c>
      <c r="M7" s="277"/>
      <c r="N7" s="277"/>
      <c r="O7" s="107">
        <f t="shared" si="6"/>
        <v>0</v>
      </c>
      <c r="P7" s="277"/>
      <c r="Q7" s="107">
        <f t="shared" si="6"/>
        <v>0</v>
      </c>
      <c r="R7" s="277"/>
      <c r="S7" s="107">
        <f t="shared" si="6"/>
        <v>0</v>
      </c>
      <c r="T7" s="277"/>
      <c r="U7" s="107">
        <f t="shared" si="6"/>
        <v>0</v>
      </c>
      <c r="V7" s="277"/>
      <c r="W7" s="107">
        <f t="shared" si="6"/>
        <v>0</v>
      </c>
      <c r="X7" s="284"/>
      <c r="Y7" s="513"/>
      <c r="Z7" s="514"/>
      <c r="AA7" s="514"/>
      <c r="AB7" s="514"/>
      <c r="AC7" s="514"/>
      <c r="AD7" s="515"/>
    </row>
    <row r="8" spans="1:30" ht="11.45" customHeight="1" x14ac:dyDescent="0.2">
      <c r="A8" s="53" t="s">
        <v>96</v>
      </c>
      <c r="B8" s="53">
        <f t="shared" si="5"/>
        <v>5</v>
      </c>
      <c r="C8" s="275"/>
      <c r="D8" s="275"/>
      <c r="E8" s="275"/>
      <c r="F8" s="44">
        <f t="shared" si="0"/>
        <v>0</v>
      </c>
      <c r="G8" s="58" t="str">
        <f t="shared" si="1"/>
        <v/>
      </c>
      <c r="H8" s="276"/>
      <c r="I8" s="276"/>
      <c r="J8" s="276"/>
      <c r="K8" s="44">
        <f t="shared" si="2"/>
        <v>0</v>
      </c>
      <c r="L8" s="206" t="str">
        <f t="shared" si="3"/>
        <v/>
      </c>
      <c r="M8" s="277"/>
      <c r="N8" s="277"/>
      <c r="O8" s="107">
        <f t="shared" si="6"/>
        <v>0</v>
      </c>
      <c r="P8" s="277"/>
      <c r="Q8" s="107">
        <f t="shared" si="6"/>
        <v>0</v>
      </c>
      <c r="R8" s="277"/>
      <c r="S8" s="107">
        <f t="shared" si="6"/>
        <v>0</v>
      </c>
      <c r="T8" s="277"/>
      <c r="U8" s="107">
        <f t="shared" si="6"/>
        <v>0</v>
      </c>
      <c r="V8" s="277"/>
      <c r="W8" s="107">
        <f t="shared" si="6"/>
        <v>0</v>
      </c>
      <c r="X8" s="284"/>
      <c r="Y8" s="513"/>
      <c r="Z8" s="514"/>
      <c r="AA8" s="514"/>
      <c r="AB8" s="514"/>
      <c r="AC8" s="514"/>
      <c r="AD8" s="515"/>
    </row>
    <row r="9" spans="1:30" ht="11.45" customHeight="1" x14ac:dyDescent="0.2">
      <c r="A9" s="44" t="s">
        <v>5</v>
      </c>
      <c r="B9" s="76">
        <f t="shared" si="5"/>
        <v>6</v>
      </c>
      <c r="C9" s="24"/>
      <c r="D9" s="24"/>
      <c r="E9" s="24"/>
      <c r="F9" s="44">
        <f t="shared" si="0"/>
        <v>0</v>
      </c>
      <c r="G9" s="58" t="str">
        <f t="shared" si="1"/>
        <v/>
      </c>
      <c r="H9" s="199"/>
      <c r="I9" s="199"/>
      <c r="J9" s="199"/>
      <c r="K9" s="44">
        <f t="shared" si="2"/>
        <v>0</v>
      </c>
      <c r="L9" s="206" t="str">
        <f t="shared" si="3"/>
        <v/>
      </c>
      <c r="M9" s="78"/>
      <c r="N9" s="78"/>
      <c r="O9" s="107">
        <f t="shared" si="6"/>
        <v>0</v>
      </c>
      <c r="P9" s="78"/>
      <c r="Q9" s="107">
        <f t="shared" si="6"/>
        <v>0</v>
      </c>
      <c r="R9" s="78"/>
      <c r="S9" s="107">
        <f t="shared" si="6"/>
        <v>0</v>
      </c>
      <c r="T9" s="78"/>
      <c r="U9" s="107">
        <f t="shared" si="6"/>
        <v>0</v>
      </c>
      <c r="V9" s="78"/>
      <c r="W9" s="107">
        <f t="shared" si="6"/>
        <v>0</v>
      </c>
      <c r="X9" s="152"/>
      <c r="Y9" s="385"/>
      <c r="Z9" s="386"/>
      <c r="AA9" s="386"/>
      <c r="AB9" s="386"/>
      <c r="AC9" s="386"/>
      <c r="AD9" s="387"/>
    </row>
    <row r="10" spans="1:30" ht="11.45" customHeight="1" x14ac:dyDescent="0.2">
      <c r="A10" s="397" t="s">
        <v>23</v>
      </c>
      <c r="B10" s="398"/>
      <c r="C10" s="11">
        <f>SUM(C4:C9)</f>
        <v>0</v>
      </c>
      <c r="D10" s="11">
        <f>SUM(D4:D9)+ROUNDDOWN(F10/60,0)</f>
        <v>0</v>
      </c>
      <c r="E10" s="11">
        <f>F10-60*ROUNDDOWN(F10/60,0)</f>
        <v>0</v>
      </c>
      <c r="F10" s="11">
        <f>SUM(F4:F9)</f>
        <v>0</v>
      </c>
      <c r="G10" s="34">
        <f>IF((D10*60+E10)=0,0,ROUND((C10*60)/(D10*60+E10),1))</f>
        <v>0</v>
      </c>
      <c r="H10" s="11">
        <f>SUM(H4:H9)</f>
        <v>0</v>
      </c>
      <c r="I10" s="11">
        <f>SUM(I4:I9)+ROUNDDOWN(K10/60,0)</f>
        <v>0</v>
      </c>
      <c r="J10" s="11">
        <f>K10-60*ROUNDDOWN(K10/60,0)</f>
        <v>0</v>
      </c>
      <c r="K10" s="90">
        <f>SUM(K4:K9)</f>
        <v>0</v>
      </c>
      <c r="L10" s="34">
        <f>IF((I10*60+J10)=0,0,ROUND((H10*60)/(I10*60+J10),1))</f>
        <v>0</v>
      </c>
      <c r="M10" s="18">
        <f>SUM(M4:M9)</f>
        <v>0</v>
      </c>
      <c r="N10" s="18">
        <f>IF(SUM(N4:N9)=0,0,ROUND(AVERAGE(N4:N9),0))</f>
        <v>0</v>
      </c>
      <c r="O10" s="108">
        <f>IF(O9=0,0,1)</f>
        <v>0</v>
      </c>
      <c r="P10" s="18">
        <f>IF(SUM(P4:P9)=0,0,ROUND(AVERAGE(P4:P9),0))</f>
        <v>0</v>
      </c>
      <c r="Q10" s="108">
        <f>IF(Q9=0,0,1)</f>
        <v>0</v>
      </c>
      <c r="R10" s="18">
        <f>IF(SUM(R4:R9)=0,0,ROUND(AVERAGE(R4:R9),0))</f>
        <v>0</v>
      </c>
      <c r="S10" s="108">
        <f>IF(S9=0,0,1)</f>
        <v>0</v>
      </c>
      <c r="T10" s="18">
        <f>IF(SUM(T4:T9)=0,0,ROUND(AVERAGE(T4:T9),0))</f>
        <v>0</v>
      </c>
      <c r="U10" s="108">
        <f>IF(U9=0,0,1)</f>
        <v>0</v>
      </c>
      <c r="V10" s="18">
        <f>IF(SUM(V4:V9)=0,0,ROUND(AVERAGE(V4:V9),0))</f>
        <v>0</v>
      </c>
      <c r="W10" s="108">
        <f>IF(W9=0,0,1)</f>
        <v>0</v>
      </c>
      <c r="X10" s="153"/>
      <c r="Y10" s="404"/>
      <c r="Z10" s="405"/>
      <c r="AA10" s="405"/>
      <c r="AB10" s="405"/>
      <c r="AC10" s="405"/>
      <c r="AD10" s="406"/>
    </row>
    <row r="11" spans="1:30" ht="11.45" customHeight="1" x14ac:dyDescent="0.2">
      <c r="A11" s="454" t="s">
        <v>78</v>
      </c>
      <c r="B11" s="455"/>
      <c r="C11" s="46">
        <f>C10+Juillet!C43</f>
        <v>0</v>
      </c>
      <c r="D11" s="46">
        <f>D10+Juillet!D43++ROUNDDOWN(F11/60,0)</f>
        <v>0</v>
      </c>
      <c r="E11" s="46">
        <f>F11-60*ROUNDDOWN(F11/60,0)</f>
        <v>0</v>
      </c>
      <c r="F11" s="91">
        <f>E10+Juillet!E43</f>
        <v>0</v>
      </c>
      <c r="G11" s="46">
        <f>IF((D11*60+E11)=0,0,ROUND((C11*60)/(D11*60+E11),1))</f>
        <v>0</v>
      </c>
      <c r="H11" s="46">
        <f>H10+Juillet!H43</f>
        <v>0</v>
      </c>
      <c r="I11" s="46">
        <f>I10+Juillet!I43++ROUNDDOWN(K11/60,0)</f>
        <v>0</v>
      </c>
      <c r="J11" s="46">
        <f>K11-60*ROUNDDOWN(K11/60,0)</f>
        <v>0</v>
      </c>
      <c r="K11" s="91">
        <f>J10+Juillet!J43</f>
        <v>0</v>
      </c>
      <c r="L11" s="46">
        <f>IF((I11*60+J11)=0,0,ROUND((H11*60)/(I11*60+J11),1))</f>
        <v>0</v>
      </c>
      <c r="M11" s="56">
        <f>M10+Juillet!M43</f>
        <v>0</v>
      </c>
      <c r="N11" s="56">
        <f>IF(N10=0,Juillet!N43,IF(N10+Juillet!N43=0,"",ROUND((SUM(N4:N9)+(SUM(Juillet!N43:'Juillet'!N43)))/(O9+Juillet!O43),0)))</f>
        <v>0</v>
      </c>
      <c r="O11" s="118"/>
      <c r="P11" s="56">
        <f>IF(P10=0,Juillet!P43,IF(P10+Juillet!P43=0,"",ROUND((SUM(P4:P9)+(SUM(Juillet!P43:'Juillet'!P43)))/(Q9+Juillet!Q43),0)))</f>
        <v>0</v>
      </c>
      <c r="Q11" s="118"/>
      <c r="R11" s="56">
        <f>IF(R10=0,Juillet!R43,IF(R10+Juillet!R43=0,"",ROUND((SUM(R4:R9)+(SUM(Juillet!R43:'Juillet'!R43)))/(S9+Juillet!S43),0)))</f>
        <v>0</v>
      </c>
      <c r="S11" s="118"/>
      <c r="T11" s="56">
        <f>IF(T10=0,Juillet!T43,IF(T10+Juillet!T43=0,"",ROUND((SUM(T4:T9)+(SUM(Juillet!T43:'Juillet'!T43)))/(U9+Juillet!U43),0)))</f>
        <v>0</v>
      </c>
      <c r="U11" s="118"/>
      <c r="V11" s="56">
        <f>IF(V10=0,Juillet!V43,IF(V10+Juillet!V43=0,"",ROUND((SUM(V4:V9)+(SUM(Juillet!V43:'Juillet'!V43)))/(W9+Juillet!W43),0)))</f>
        <v>0</v>
      </c>
      <c r="W11" s="118"/>
      <c r="X11" s="151"/>
      <c r="Y11" s="461"/>
      <c r="Z11" s="462"/>
      <c r="AA11" s="462"/>
      <c r="AB11" s="462"/>
      <c r="AC11" s="462"/>
      <c r="AD11" s="463"/>
    </row>
    <row r="12" spans="1:30" ht="11.45" customHeight="1" x14ac:dyDescent="0.2">
      <c r="A12" s="2" t="s">
        <v>6</v>
      </c>
      <c r="B12" s="2">
        <f>B9+1</f>
        <v>7</v>
      </c>
      <c r="C12" s="24"/>
      <c r="D12" s="24"/>
      <c r="E12" s="24"/>
      <c r="F12" s="44">
        <f>E12</f>
        <v>0</v>
      </c>
      <c r="G12" s="77" t="str">
        <f t="shared" si="1"/>
        <v/>
      </c>
      <c r="H12" s="199"/>
      <c r="I12" s="199"/>
      <c r="J12" s="199"/>
      <c r="K12" s="44">
        <f>J12</f>
        <v>0</v>
      </c>
      <c r="L12" s="206" t="str">
        <f t="shared" si="3"/>
        <v/>
      </c>
      <c r="M12" s="78"/>
      <c r="N12" s="78"/>
      <c r="O12" s="107">
        <f>IF(N12="",0,1)</f>
        <v>0</v>
      </c>
      <c r="P12" s="78"/>
      <c r="Q12" s="107">
        <f>IF(P12="",0,1)</f>
        <v>0</v>
      </c>
      <c r="R12" s="78"/>
      <c r="S12" s="107">
        <f>IF(R12="",0,1)</f>
        <v>0</v>
      </c>
      <c r="T12" s="78"/>
      <c r="U12" s="107">
        <f>IF(T12="",0,1)</f>
        <v>0</v>
      </c>
      <c r="V12" s="78"/>
      <c r="W12" s="107">
        <f>IF(V12="",0,1)</f>
        <v>0</v>
      </c>
      <c r="X12" s="83"/>
      <c r="Y12" s="385"/>
      <c r="Z12" s="386"/>
      <c r="AA12" s="386"/>
      <c r="AB12" s="386"/>
      <c r="AC12" s="386"/>
      <c r="AD12" s="387"/>
    </row>
    <row r="13" spans="1:30" ht="11.45" customHeight="1" x14ac:dyDescent="0.2">
      <c r="A13" s="2" t="s">
        <v>7</v>
      </c>
      <c r="B13" s="2">
        <f>B12+1</f>
        <v>8</v>
      </c>
      <c r="C13" s="24"/>
      <c r="D13" s="24"/>
      <c r="E13" s="24"/>
      <c r="F13" s="44">
        <f t="shared" ref="F13:F18" si="7">E13</f>
        <v>0</v>
      </c>
      <c r="G13" s="77" t="str">
        <f t="shared" si="1"/>
        <v/>
      </c>
      <c r="H13" s="199"/>
      <c r="I13" s="199"/>
      <c r="J13" s="199"/>
      <c r="K13" s="44">
        <f t="shared" ref="K13:K18" si="8">J13</f>
        <v>0</v>
      </c>
      <c r="L13" s="206" t="str">
        <f t="shared" si="3"/>
        <v/>
      </c>
      <c r="M13" s="78"/>
      <c r="N13" s="78"/>
      <c r="O13" s="107">
        <f>IF(N13="",O12,O12+1)</f>
        <v>0</v>
      </c>
      <c r="P13" s="78"/>
      <c r="Q13" s="107">
        <f>IF(P13="",Q12,Q12+1)</f>
        <v>0</v>
      </c>
      <c r="R13" s="78"/>
      <c r="S13" s="107">
        <f>IF(R13="",S12,S12+1)</f>
        <v>0</v>
      </c>
      <c r="T13" s="78"/>
      <c r="U13" s="107">
        <f>IF(T13="",U12,U12+1)</f>
        <v>0</v>
      </c>
      <c r="V13" s="78"/>
      <c r="W13" s="107">
        <f>IF(V13="",W12,W12+1)</f>
        <v>0</v>
      </c>
      <c r="X13" s="83"/>
      <c r="Y13" s="385"/>
      <c r="Z13" s="386"/>
      <c r="AA13" s="386"/>
      <c r="AB13" s="386"/>
      <c r="AC13" s="386"/>
      <c r="AD13" s="387"/>
    </row>
    <row r="14" spans="1:30" ht="11.45" customHeight="1" x14ac:dyDescent="0.2">
      <c r="A14" s="2" t="s">
        <v>8</v>
      </c>
      <c r="B14" s="2">
        <f t="shared" ref="B14:B18" si="9">B13+1</f>
        <v>9</v>
      </c>
      <c r="C14" s="24"/>
      <c r="D14" s="24"/>
      <c r="E14" s="24"/>
      <c r="F14" s="44">
        <f t="shared" si="7"/>
        <v>0</v>
      </c>
      <c r="G14" s="58" t="str">
        <f t="shared" si="1"/>
        <v/>
      </c>
      <c r="H14" s="199"/>
      <c r="I14" s="199"/>
      <c r="J14" s="199"/>
      <c r="K14" s="44">
        <f t="shared" si="8"/>
        <v>0</v>
      </c>
      <c r="L14" s="206" t="str">
        <f t="shared" si="3"/>
        <v/>
      </c>
      <c r="M14" s="78"/>
      <c r="N14" s="78"/>
      <c r="O14" s="107">
        <f t="shared" ref="O14:W18" si="10">IF(N14="",O13,O13+1)</f>
        <v>0</v>
      </c>
      <c r="P14" s="78"/>
      <c r="Q14" s="107">
        <f t="shared" si="10"/>
        <v>0</v>
      </c>
      <c r="R14" s="78"/>
      <c r="S14" s="107">
        <f t="shared" si="10"/>
        <v>0</v>
      </c>
      <c r="T14" s="78"/>
      <c r="U14" s="107">
        <f t="shared" si="10"/>
        <v>0</v>
      </c>
      <c r="V14" s="78"/>
      <c r="W14" s="107">
        <f t="shared" si="10"/>
        <v>0</v>
      </c>
      <c r="X14" s="83"/>
      <c r="Y14" s="385"/>
      <c r="Z14" s="386"/>
      <c r="AA14" s="386"/>
      <c r="AB14" s="386"/>
      <c r="AC14" s="386"/>
      <c r="AD14" s="387"/>
    </row>
    <row r="15" spans="1:30" ht="11.45" customHeight="1" x14ac:dyDescent="0.2">
      <c r="A15" s="2" t="s">
        <v>2</v>
      </c>
      <c r="B15" s="2">
        <f t="shared" si="9"/>
        <v>10</v>
      </c>
      <c r="C15" s="24"/>
      <c r="D15" s="24"/>
      <c r="E15" s="24"/>
      <c r="F15" s="44">
        <f t="shared" si="7"/>
        <v>0</v>
      </c>
      <c r="G15" s="58" t="str">
        <f t="shared" si="1"/>
        <v/>
      </c>
      <c r="H15" s="199"/>
      <c r="I15" s="199"/>
      <c r="J15" s="199"/>
      <c r="K15" s="44">
        <f t="shared" si="8"/>
        <v>0</v>
      </c>
      <c r="L15" s="206" t="str">
        <f t="shared" si="3"/>
        <v/>
      </c>
      <c r="M15" s="78"/>
      <c r="N15" s="78"/>
      <c r="O15" s="107">
        <f t="shared" si="10"/>
        <v>0</v>
      </c>
      <c r="P15" s="78"/>
      <c r="Q15" s="107">
        <f t="shared" si="10"/>
        <v>0</v>
      </c>
      <c r="R15" s="78"/>
      <c r="S15" s="107">
        <f t="shared" si="10"/>
        <v>0</v>
      </c>
      <c r="T15" s="78"/>
      <c r="U15" s="107">
        <f t="shared" si="10"/>
        <v>0</v>
      </c>
      <c r="V15" s="78"/>
      <c r="W15" s="107">
        <f t="shared" si="10"/>
        <v>0</v>
      </c>
      <c r="X15" s="83"/>
      <c r="Y15" s="385"/>
      <c r="Z15" s="386"/>
      <c r="AA15" s="386"/>
      <c r="AB15" s="386"/>
      <c r="AC15" s="386"/>
      <c r="AD15" s="387"/>
    </row>
    <row r="16" spans="1:30" ht="11.45" customHeight="1" x14ac:dyDescent="0.2">
      <c r="A16" s="2" t="s">
        <v>3</v>
      </c>
      <c r="B16" s="2">
        <f t="shared" si="9"/>
        <v>11</v>
      </c>
      <c r="C16" s="24"/>
      <c r="D16" s="24"/>
      <c r="E16" s="24"/>
      <c r="F16" s="44">
        <f t="shared" si="7"/>
        <v>0</v>
      </c>
      <c r="G16" s="58" t="str">
        <f t="shared" si="1"/>
        <v/>
      </c>
      <c r="H16" s="199"/>
      <c r="I16" s="199"/>
      <c r="J16" s="199"/>
      <c r="K16" s="44">
        <f t="shared" si="8"/>
        <v>0</v>
      </c>
      <c r="L16" s="206" t="str">
        <f t="shared" si="3"/>
        <v/>
      </c>
      <c r="M16" s="78"/>
      <c r="N16" s="78"/>
      <c r="O16" s="107">
        <f t="shared" si="10"/>
        <v>0</v>
      </c>
      <c r="P16" s="78"/>
      <c r="Q16" s="107">
        <f t="shared" si="10"/>
        <v>0</v>
      </c>
      <c r="R16" s="78"/>
      <c r="S16" s="107">
        <f t="shared" si="10"/>
        <v>0</v>
      </c>
      <c r="T16" s="78"/>
      <c r="U16" s="107">
        <f t="shared" si="10"/>
        <v>0</v>
      </c>
      <c r="V16" s="78"/>
      <c r="W16" s="107">
        <f t="shared" si="10"/>
        <v>0</v>
      </c>
      <c r="X16" s="83"/>
      <c r="Y16" s="385"/>
      <c r="Z16" s="386"/>
      <c r="AA16" s="386"/>
      <c r="AB16" s="386"/>
      <c r="AC16" s="386"/>
      <c r="AD16" s="387"/>
    </row>
    <row r="17" spans="1:48" ht="11.45" customHeight="1" x14ac:dyDescent="0.2">
      <c r="A17" s="2" t="s">
        <v>4</v>
      </c>
      <c r="B17" s="2">
        <f t="shared" si="9"/>
        <v>12</v>
      </c>
      <c r="C17" s="24"/>
      <c r="D17" s="24"/>
      <c r="E17" s="24"/>
      <c r="F17" s="44">
        <f t="shared" si="7"/>
        <v>0</v>
      </c>
      <c r="G17" s="58" t="str">
        <f t="shared" si="1"/>
        <v/>
      </c>
      <c r="H17" s="199"/>
      <c r="I17" s="199"/>
      <c r="J17" s="199"/>
      <c r="K17" s="44">
        <f t="shared" si="8"/>
        <v>0</v>
      </c>
      <c r="L17" s="206" t="str">
        <f t="shared" si="3"/>
        <v/>
      </c>
      <c r="M17" s="78"/>
      <c r="N17" s="78"/>
      <c r="O17" s="107">
        <f t="shared" si="10"/>
        <v>0</v>
      </c>
      <c r="P17" s="78"/>
      <c r="Q17" s="107">
        <f t="shared" si="10"/>
        <v>0</v>
      </c>
      <c r="R17" s="78"/>
      <c r="S17" s="107">
        <f t="shared" si="10"/>
        <v>0</v>
      </c>
      <c r="T17" s="78"/>
      <c r="U17" s="107">
        <f t="shared" si="10"/>
        <v>0</v>
      </c>
      <c r="V17" s="78"/>
      <c r="W17" s="107">
        <f t="shared" si="10"/>
        <v>0</v>
      </c>
      <c r="X17" s="83"/>
      <c r="Y17" s="385"/>
      <c r="Z17" s="386"/>
      <c r="AA17" s="386"/>
      <c r="AB17" s="386"/>
      <c r="AC17" s="386"/>
      <c r="AD17" s="387"/>
    </row>
    <row r="18" spans="1:48" ht="11.45" customHeight="1" x14ac:dyDescent="0.2">
      <c r="A18" s="76" t="s">
        <v>5</v>
      </c>
      <c r="B18" s="2">
        <f t="shared" si="9"/>
        <v>13</v>
      </c>
      <c r="C18" s="24"/>
      <c r="D18" s="24"/>
      <c r="E18" s="24"/>
      <c r="F18" s="44">
        <f t="shared" si="7"/>
        <v>0</v>
      </c>
      <c r="G18" s="58" t="str">
        <f t="shared" si="1"/>
        <v/>
      </c>
      <c r="H18" s="199"/>
      <c r="I18" s="199"/>
      <c r="J18" s="199"/>
      <c r="K18" s="44">
        <f t="shared" si="8"/>
        <v>0</v>
      </c>
      <c r="L18" s="206" t="str">
        <f t="shared" si="3"/>
        <v/>
      </c>
      <c r="M18" s="78"/>
      <c r="N18" s="78"/>
      <c r="O18" s="107">
        <f t="shared" si="10"/>
        <v>0</v>
      </c>
      <c r="P18" s="78"/>
      <c r="Q18" s="107">
        <f t="shared" si="10"/>
        <v>0</v>
      </c>
      <c r="R18" s="78"/>
      <c r="S18" s="107">
        <f t="shared" si="10"/>
        <v>0</v>
      </c>
      <c r="T18" s="78"/>
      <c r="U18" s="107">
        <f t="shared" si="10"/>
        <v>0</v>
      </c>
      <c r="V18" s="78"/>
      <c r="W18" s="107">
        <f t="shared" si="10"/>
        <v>0</v>
      </c>
      <c r="X18" s="83"/>
      <c r="Y18" s="385"/>
      <c r="Z18" s="386"/>
      <c r="AA18" s="386"/>
      <c r="AB18" s="386"/>
      <c r="AC18" s="386"/>
      <c r="AD18" s="387"/>
    </row>
    <row r="19" spans="1:48" ht="11.45" customHeight="1" x14ac:dyDescent="0.2">
      <c r="A19" s="397" t="s">
        <v>186</v>
      </c>
      <c r="B19" s="398"/>
      <c r="C19" s="11">
        <f>SUM(C12:C18)</f>
        <v>0</v>
      </c>
      <c r="D19" s="11">
        <f>SUM(D12:D18)+ROUNDDOWN(F19/60,0)</f>
        <v>0</v>
      </c>
      <c r="E19" s="11">
        <f>F19-60*ROUNDDOWN(F19/60,0)</f>
        <v>0</v>
      </c>
      <c r="F19" s="90">
        <f>SUM(F12:F18)</f>
        <v>0</v>
      </c>
      <c r="G19" s="34">
        <f>IF((D19*60+E19)=0,0,ROUND((C19*60)/(D19*60+E19),1))</f>
        <v>0</v>
      </c>
      <c r="H19" s="11">
        <f>SUM(H12:H18)</f>
        <v>0</v>
      </c>
      <c r="I19" s="11">
        <f>SUM(I12:I18)+ROUNDDOWN(K19/60,0)</f>
        <v>0</v>
      </c>
      <c r="J19" s="11">
        <f>K19-60*ROUNDDOWN(K19/60,0)</f>
        <v>0</v>
      </c>
      <c r="K19" s="90">
        <f>SUM(K12:K18)</f>
        <v>0</v>
      </c>
      <c r="L19" s="34">
        <f>IF((I19*60+J19)=0,0,ROUND((H19*60)/(I19*60+J19),1))</f>
        <v>0</v>
      </c>
      <c r="M19" s="18">
        <f>SUM(M12:M18)</f>
        <v>0</v>
      </c>
      <c r="N19" s="18">
        <f>IF(SUM(N12:N18)=0,0,ROUND(AVERAGE(N12:N18),0))</f>
        <v>0</v>
      </c>
      <c r="O19" s="108">
        <f>IF(O18=0,0,1)</f>
        <v>0</v>
      </c>
      <c r="P19" s="18">
        <f>IF(SUM(P12:P18)=0,0,ROUND(AVERAGE(P12:P18),0))</f>
        <v>0</v>
      </c>
      <c r="Q19" s="108">
        <f>IF(Q18=0,0,1)</f>
        <v>0</v>
      </c>
      <c r="R19" s="18">
        <f>IF(SUM(R12:R18)=0,0,ROUND(AVERAGE(R12:R18),0))</f>
        <v>0</v>
      </c>
      <c r="S19" s="108">
        <f>IF(S18=0,0,1)</f>
        <v>0</v>
      </c>
      <c r="T19" s="18">
        <f>IF(SUM(T12:T18)=0,0,ROUND(AVERAGE(T12:T18),0))</f>
        <v>0</v>
      </c>
      <c r="U19" s="108">
        <f>IF(U18=0,0,1)</f>
        <v>0</v>
      </c>
      <c r="V19" s="51">
        <f>IF(SUM(V12:V18)=0,0,ROUND(AVERAGE(V12:V18),0))</f>
        <v>0</v>
      </c>
      <c r="W19" s="108">
        <f>IF(W18=0,0,1)</f>
        <v>0</v>
      </c>
      <c r="X19" s="153"/>
      <c r="Y19" s="404"/>
      <c r="Z19" s="405"/>
      <c r="AA19" s="405"/>
      <c r="AB19" s="405"/>
      <c r="AC19" s="405"/>
      <c r="AD19" s="406"/>
    </row>
    <row r="20" spans="1:48" ht="11.45" customHeight="1" x14ac:dyDescent="0.2">
      <c r="A20" s="2" t="s">
        <v>6</v>
      </c>
      <c r="B20" s="2">
        <f>B18+1</f>
        <v>14</v>
      </c>
      <c r="C20" s="24"/>
      <c r="D20" s="24"/>
      <c r="E20" s="24"/>
      <c r="F20" s="44">
        <f t="shared" ref="F20:F26" si="11">E20</f>
        <v>0</v>
      </c>
      <c r="G20" s="58" t="str">
        <f t="shared" si="1"/>
        <v/>
      </c>
      <c r="H20" s="199"/>
      <c r="I20" s="199"/>
      <c r="J20" s="199"/>
      <c r="K20" s="44">
        <f>J20</f>
        <v>0</v>
      </c>
      <c r="L20" s="206" t="str">
        <f t="shared" si="3"/>
        <v/>
      </c>
      <c r="M20" s="78"/>
      <c r="N20" s="78"/>
      <c r="O20" s="107">
        <f>IF(N20="",0,1)</f>
        <v>0</v>
      </c>
      <c r="P20" s="78"/>
      <c r="Q20" s="107">
        <f>IF(P20="",0,1)</f>
        <v>0</v>
      </c>
      <c r="R20" s="78"/>
      <c r="S20" s="107">
        <f>IF(R20="",0,1)</f>
        <v>0</v>
      </c>
      <c r="T20" s="78"/>
      <c r="U20" s="107">
        <f>IF(T20="",0,1)</f>
        <v>0</v>
      </c>
      <c r="V20" s="78"/>
      <c r="W20" s="107">
        <f>IF(V20="",0,1)</f>
        <v>0</v>
      </c>
      <c r="X20" s="152"/>
      <c r="Y20" s="385"/>
      <c r="Z20" s="386"/>
      <c r="AA20" s="386"/>
      <c r="AB20" s="386"/>
      <c r="AC20" s="386"/>
      <c r="AD20" s="387"/>
    </row>
    <row r="21" spans="1:48" ht="11.45" customHeight="1" x14ac:dyDescent="0.2">
      <c r="A21" s="44" t="s">
        <v>7</v>
      </c>
      <c r="B21" s="44">
        <f t="shared" ref="B21:B26" si="12">B20+1</f>
        <v>15</v>
      </c>
      <c r="C21" s="24"/>
      <c r="D21" s="24"/>
      <c r="E21" s="24"/>
      <c r="F21" s="44">
        <f t="shared" si="11"/>
        <v>0</v>
      </c>
      <c r="G21" s="58" t="str">
        <f t="shared" si="1"/>
        <v/>
      </c>
      <c r="H21" s="199"/>
      <c r="I21" s="199"/>
      <c r="J21" s="199"/>
      <c r="K21" s="44">
        <f t="shared" ref="K21:K26" si="13">J21</f>
        <v>0</v>
      </c>
      <c r="L21" s="206" t="str">
        <f t="shared" si="3"/>
        <v/>
      </c>
      <c r="M21" s="78"/>
      <c r="N21" s="78"/>
      <c r="O21" s="107">
        <f t="shared" ref="O21:O26" si="14">IF(N21="",O20,O20+1)</f>
        <v>0</v>
      </c>
      <c r="P21" s="78"/>
      <c r="Q21" s="107">
        <f t="shared" ref="Q21:Q26" si="15">IF(P21="",Q20,Q20+1)</f>
        <v>0</v>
      </c>
      <c r="R21" s="78"/>
      <c r="S21" s="107">
        <f t="shared" ref="S21:S26" si="16">IF(R21="",S20,S20+1)</f>
        <v>0</v>
      </c>
      <c r="T21" s="78"/>
      <c r="U21" s="107">
        <f t="shared" ref="U21:U26" si="17">IF(T21="",U20,U20+1)</f>
        <v>0</v>
      </c>
      <c r="V21" s="78"/>
      <c r="W21" s="107">
        <f t="shared" ref="W21:W26" si="18">IF(V21="",W20,W20+1)</f>
        <v>0</v>
      </c>
      <c r="X21" s="152"/>
      <c r="Y21" s="389" t="s">
        <v>288</v>
      </c>
      <c r="Z21" s="390"/>
      <c r="AA21" s="390"/>
      <c r="AB21" s="390"/>
      <c r="AC21" s="390"/>
      <c r="AD21" s="391"/>
    </row>
    <row r="22" spans="1:48" ht="11.45" customHeight="1" x14ac:dyDescent="0.2">
      <c r="A22" s="2" t="s">
        <v>8</v>
      </c>
      <c r="B22" s="2">
        <f t="shared" si="12"/>
        <v>16</v>
      </c>
      <c r="C22" s="24"/>
      <c r="D22" s="24"/>
      <c r="E22" s="24"/>
      <c r="F22" s="44">
        <f t="shared" si="11"/>
        <v>0</v>
      </c>
      <c r="G22" s="58" t="str">
        <f>IF((D22*60+F22)=0,"",ROUND((C22*60)/(D22*60+F22),1))</f>
        <v/>
      </c>
      <c r="H22" s="199"/>
      <c r="I22" s="199"/>
      <c r="J22" s="199"/>
      <c r="K22" s="44">
        <f t="shared" si="13"/>
        <v>0</v>
      </c>
      <c r="L22" s="206" t="str">
        <f>IF((I22*60+K22)=0,"",ROUND((H22*60)/(I22*60+K22),1))</f>
        <v/>
      </c>
      <c r="M22" s="78"/>
      <c r="N22" s="78"/>
      <c r="O22" s="107">
        <f t="shared" si="14"/>
        <v>0</v>
      </c>
      <c r="P22" s="78"/>
      <c r="Q22" s="107">
        <f t="shared" si="15"/>
        <v>0</v>
      </c>
      <c r="R22" s="78"/>
      <c r="S22" s="107">
        <f t="shared" si="16"/>
        <v>0</v>
      </c>
      <c r="T22" s="78"/>
      <c r="U22" s="107">
        <f t="shared" si="17"/>
        <v>0</v>
      </c>
      <c r="V22" s="78"/>
      <c r="W22" s="107">
        <f t="shared" si="18"/>
        <v>0</v>
      </c>
      <c r="X22" s="152"/>
      <c r="Y22" s="385"/>
      <c r="Z22" s="386"/>
      <c r="AA22" s="386"/>
      <c r="AB22" s="386"/>
      <c r="AC22" s="386"/>
      <c r="AD22" s="387"/>
    </row>
    <row r="23" spans="1:48" ht="11.45" customHeight="1" x14ac:dyDescent="0.2">
      <c r="A23" s="2" t="s">
        <v>2</v>
      </c>
      <c r="B23" s="2">
        <f t="shared" si="12"/>
        <v>17</v>
      </c>
      <c r="C23" s="24"/>
      <c r="D23" s="24"/>
      <c r="E23" s="24"/>
      <c r="F23" s="44">
        <f t="shared" si="11"/>
        <v>0</v>
      </c>
      <c r="G23" s="58" t="str">
        <f t="shared" si="1"/>
        <v/>
      </c>
      <c r="H23" s="199"/>
      <c r="I23" s="199"/>
      <c r="J23" s="199"/>
      <c r="K23" s="44">
        <f t="shared" si="13"/>
        <v>0</v>
      </c>
      <c r="L23" s="206" t="str">
        <f t="shared" si="3"/>
        <v/>
      </c>
      <c r="M23" s="78"/>
      <c r="N23" s="78"/>
      <c r="O23" s="107">
        <f t="shared" si="14"/>
        <v>0</v>
      </c>
      <c r="P23" s="78"/>
      <c r="Q23" s="107">
        <f t="shared" si="15"/>
        <v>0</v>
      </c>
      <c r="R23" s="78"/>
      <c r="S23" s="107">
        <f t="shared" si="16"/>
        <v>0</v>
      </c>
      <c r="T23" s="78"/>
      <c r="U23" s="107">
        <f t="shared" si="17"/>
        <v>0</v>
      </c>
      <c r="V23" s="78"/>
      <c r="W23" s="107">
        <f t="shared" si="18"/>
        <v>0</v>
      </c>
      <c r="X23" s="152"/>
      <c r="Y23" s="385"/>
      <c r="Z23" s="386"/>
      <c r="AA23" s="386"/>
      <c r="AB23" s="386"/>
      <c r="AC23" s="386"/>
      <c r="AD23" s="387"/>
    </row>
    <row r="24" spans="1:48" ht="11.45" customHeight="1" x14ac:dyDescent="0.2">
      <c r="A24" s="2" t="s">
        <v>3</v>
      </c>
      <c r="B24" s="2">
        <f t="shared" si="12"/>
        <v>18</v>
      </c>
      <c r="C24" s="24"/>
      <c r="D24" s="24"/>
      <c r="E24" s="24"/>
      <c r="F24" s="44">
        <f t="shared" si="11"/>
        <v>0</v>
      </c>
      <c r="G24" s="58" t="str">
        <f t="shared" si="1"/>
        <v/>
      </c>
      <c r="H24" s="199"/>
      <c r="I24" s="199"/>
      <c r="J24" s="199"/>
      <c r="K24" s="44">
        <f t="shared" si="13"/>
        <v>0</v>
      </c>
      <c r="L24" s="206" t="str">
        <f t="shared" si="3"/>
        <v/>
      </c>
      <c r="M24" s="78"/>
      <c r="N24" s="78"/>
      <c r="O24" s="107">
        <f t="shared" si="14"/>
        <v>0</v>
      </c>
      <c r="P24" s="78"/>
      <c r="Q24" s="107">
        <f t="shared" si="15"/>
        <v>0</v>
      </c>
      <c r="R24" s="78"/>
      <c r="S24" s="107">
        <f t="shared" si="16"/>
        <v>0</v>
      </c>
      <c r="T24" s="78"/>
      <c r="U24" s="107">
        <f t="shared" si="17"/>
        <v>0</v>
      </c>
      <c r="V24" s="78"/>
      <c r="W24" s="107">
        <f t="shared" si="18"/>
        <v>0</v>
      </c>
      <c r="X24" s="152"/>
      <c r="Y24" s="385"/>
      <c r="Z24" s="386"/>
      <c r="AA24" s="386"/>
      <c r="AB24" s="386"/>
      <c r="AC24" s="386"/>
      <c r="AD24" s="387"/>
    </row>
    <row r="25" spans="1:48" ht="11.45" customHeight="1" x14ac:dyDescent="0.2">
      <c r="A25" s="53" t="s">
        <v>4</v>
      </c>
      <c r="B25" s="53">
        <f t="shared" si="12"/>
        <v>19</v>
      </c>
      <c r="C25" s="24"/>
      <c r="D25" s="24"/>
      <c r="E25" s="24"/>
      <c r="F25" s="44">
        <f t="shared" si="11"/>
        <v>0</v>
      </c>
      <c r="G25" s="58" t="str">
        <f t="shared" si="1"/>
        <v/>
      </c>
      <c r="H25" s="199"/>
      <c r="I25" s="199"/>
      <c r="J25" s="199"/>
      <c r="K25" s="44">
        <f t="shared" si="13"/>
        <v>0</v>
      </c>
      <c r="L25" s="206" t="str">
        <f t="shared" si="3"/>
        <v/>
      </c>
      <c r="M25" s="78"/>
      <c r="N25" s="78"/>
      <c r="O25" s="107">
        <f t="shared" si="14"/>
        <v>0</v>
      </c>
      <c r="P25" s="78"/>
      <c r="Q25" s="107">
        <f t="shared" si="15"/>
        <v>0</v>
      </c>
      <c r="R25" s="78"/>
      <c r="S25" s="107">
        <f t="shared" si="16"/>
        <v>0</v>
      </c>
      <c r="T25" s="78"/>
      <c r="U25" s="107">
        <f t="shared" si="17"/>
        <v>0</v>
      </c>
      <c r="V25" s="78"/>
      <c r="W25" s="107">
        <f t="shared" si="18"/>
        <v>0</v>
      </c>
      <c r="X25" s="152"/>
      <c r="Y25" s="385"/>
      <c r="Z25" s="386"/>
      <c r="AA25" s="386"/>
      <c r="AB25" s="386"/>
      <c r="AC25" s="386"/>
      <c r="AD25" s="387"/>
    </row>
    <row r="26" spans="1:48" ht="11.45" customHeight="1" x14ac:dyDescent="0.2">
      <c r="A26" s="44" t="s">
        <v>5</v>
      </c>
      <c r="B26" s="44">
        <f t="shared" si="12"/>
        <v>20</v>
      </c>
      <c r="C26" s="24"/>
      <c r="D26" s="24"/>
      <c r="E26" s="24"/>
      <c r="F26" s="44">
        <f t="shared" si="11"/>
        <v>0</v>
      </c>
      <c r="G26" s="58" t="str">
        <f t="shared" si="1"/>
        <v/>
      </c>
      <c r="H26" s="199"/>
      <c r="I26" s="199"/>
      <c r="J26" s="199"/>
      <c r="K26" s="44">
        <f t="shared" si="13"/>
        <v>0</v>
      </c>
      <c r="L26" s="206" t="str">
        <f t="shared" si="3"/>
        <v/>
      </c>
      <c r="M26" s="78"/>
      <c r="N26" s="78"/>
      <c r="O26" s="107">
        <f t="shared" si="14"/>
        <v>0</v>
      </c>
      <c r="P26" s="78"/>
      <c r="Q26" s="107">
        <f t="shared" si="15"/>
        <v>0</v>
      </c>
      <c r="R26" s="78"/>
      <c r="S26" s="107">
        <f t="shared" si="16"/>
        <v>0</v>
      </c>
      <c r="T26" s="78"/>
      <c r="U26" s="107">
        <f t="shared" si="17"/>
        <v>0</v>
      </c>
      <c r="V26" s="78"/>
      <c r="W26" s="107">
        <f t="shared" si="18"/>
        <v>0</v>
      </c>
      <c r="X26" s="152"/>
      <c r="Y26" s="385"/>
      <c r="Z26" s="386"/>
      <c r="AA26" s="386"/>
      <c r="AB26" s="386"/>
      <c r="AC26" s="386"/>
      <c r="AD26" s="387"/>
    </row>
    <row r="27" spans="1:48" ht="11.45" customHeight="1" x14ac:dyDescent="0.2">
      <c r="A27" s="397" t="s">
        <v>79</v>
      </c>
      <c r="B27" s="398"/>
      <c r="C27" s="11">
        <f>SUM(C20:C26)</f>
        <v>0</v>
      </c>
      <c r="D27" s="11">
        <f>SUM(D20:D26)+ROUNDDOWN(F27/60,0)</f>
        <v>0</v>
      </c>
      <c r="E27" s="11">
        <f>F27-60*ROUNDDOWN(F27/60,0)</f>
        <v>0</v>
      </c>
      <c r="F27" s="90">
        <f>SUM(F20:F26)</f>
        <v>0</v>
      </c>
      <c r="G27" s="34">
        <f>IF((D27*60+E27)=0,0,ROUND((C27*60)/(D27*60+E27),1))</f>
        <v>0</v>
      </c>
      <c r="H27" s="11">
        <f>SUM(H20:H26)</f>
        <v>0</v>
      </c>
      <c r="I27" s="11">
        <f>SUM(I20:I26)+ROUNDDOWN(K27/60,0)</f>
        <v>0</v>
      </c>
      <c r="J27" s="11">
        <f>K27-60*ROUNDDOWN(K27/60,0)</f>
        <v>0</v>
      </c>
      <c r="K27" s="90">
        <f>SUM(K20:K26)</f>
        <v>0</v>
      </c>
      <c r="L27" s="34">
        <f>IF((I27*60+J27)=0,0,ROUND((H27*60)/(I27*60+J27),1))</f>
        <v>0</v>
      </c>
      <c r="M27" s="18">
        <f>SUM(M20:M26)</f>
        <v>0</v>
      </c>
      <c r="N27" s="18">
        <f>IF(SUM(N20:N26)=0,0,ROUND(AVERAGE(N20:N26),0))</f>
        <v>0</v>
      </c>
      <c r="O27" s="108">
        <f>IF(O26=0,0,1)</f>
        <v>0</v>
      </c>
      <c r="P27" s="18">
        <f>IF(SUM(P20:P26)=0,0,ROUND(AVERAGE(P20:P26),0))</f>
        <v>0</v>
      </c>
      <c r="Q27" s="108">
        <f>IF(Q26=0,0,1)</f>
        <v>0</v>
      </c>
      <c r="R27" s="18">
        <f>IF(SUM(R20:R26)=0,0,ROUND(AVERAGE(R20:R26),0))</f>
        <v>0</v>
      </c>
      <c r="S27" s="108">
        <f>IF(S26=0,0,1)</f>
        <v>0</v>
      </c>
      <c r="T27" s="18">
        <f>IF(SUM(T20:T26)=0,0,ROUND(AVERAGE(T20:T26),0))</f>
        <v>0</v>
      </c>
      <c r="U27" s="108">
        <f>IF(U26=0,0,1)</f>
        <v>0</v>
      </c>
      <c r="V27" s="18">
        <f>IF(SUM(V20:V26)=0,0,ROUND(AVERAGE(V20:V26),0))</f>
        <v>0</v>
      </c>
      <c r="W27" s="108">
        <f>IF(W26=0,0,1)</f>
        <v>0</v>
      </c>
      <c r="X27" s="153"/>
      <c r="Y27" s="404"/>
      <c r="Z27" s="405"/>
      <c r="AA27" s="405"/>
      <c r="AB27" s="405"/>
      <c r="AC27" s="405"/>
      <c r="AD27" s="406"/>
    </row>
    <row r="28" spans="1:48" s="48" customFormat="1" ht="11.45" customHeight="1" x14ac:dyDescent="0.2">
      <c r="A28" s="53" t="s">
        <v>6</v>
      </c>
      <c r="B28" s="53">
        <f>B26+1</f>
        <v>21</v>
      </c>
      <c r="C28" s="24"/>
      <c r="D28" s="24"/>
      <c r="E28" s="24"/>
      <c r="F28" s="44">
        <f t="shared" ref="F28:F42" si="19">E28</f>
        <v>0</v>
      </c>
      <c r="G28" s="58" t="str">
        <f t="shared" ref="G28:G42" si="20">IF((D28*60+F28)=0,"",ROUND((C28*60)/(D28*60+F28),1))</f>
        <v/>
      </c>
      <c r="H28" s="199"/>
      <c r="I28" s="199"/>
      <c r="J28" s="199"/>
      <c r="K28" s="44">
        <f>J28</f>
        <v>0</v>
      </c>
      <c r="L28" s="206" t="str">
        <f t="shared" ref="L28:L42" si="21">IF((I28*60+K28)=0,"",ROUND((H28*60)/(I28*60+K28),1))</f>
        <v/>
      </c>
      <c r="M28" s="78"/>
      <c r="N28" s="78"/>
      <c r="O28" s="107">
        <f>IF(N28="",0,1)</f>
        <v>0</v>
      </c>
      <c r="P28" s="78"/>
      <c r="Q28" s="107">
        <f>IF(P28="",0,1)</f>
        <v>0</v>
      </c>
      <c r="R28" s="78"/>
      <c r="S28" s="107">
        <f>IF(R28="",0,1)</f>
        <v>0</v>
      </c>
      <c r="T28" s="78"/>
      <c r="U28" s="107">
        <f>IF(T28="",0,1)</f>
        <v>0</v>
      </c>
      <c r="V28" s="78"/>
      <c r="W28" s="107">
        <f>IF(V28="",0,1)</f>
        <v>0</v>
      </c>
      <c r="X28" s="154"/>
      <c r="Y28" s="385"/>
      <c r="Z28" s="386"/>
      <c r="AA28" s="386"/>
      <c r="AB28" s="386"/>
      <c r="AC28" s="386"/>
      <c r="AD28" s="387"/>
      <c r="AE28"/>
      <c r="AF28"/>
      <c r="AG28"/>
      <c r="AH28"/>
      <c r="AI28"/>
      <c r="AJ28"/>
      <c r="AK28"/>
      <c r="AL28"/>
      <c r="AM28"/>
      <c r="AN28"/>
      <c r="AO28"/>
      <c r="AP28"/>
      <c r="AQ28"/>
      <c r="AR28"/>
      <c r="AS28"/>
      <c r="AT28"/>
      <c r="AU28"/>
      <c r="AV28"/>
    </row>
    <row r="29" spans="1:48" ht="11.45" customHeight="1" x14ac:dyDescent="0.2">
      <c r="A29" s="14" t="s">
        <v>7</v>
      </c>
      <c r="B29" s="2">
        <f t="shared" ref="B29:B34" si="22">B28+1</f>
        <v>22</v>
      </c>
      <c r="C29" s="24"/>
      <c r="D29" s="24"/>
      <c r="E29" s="24"/>
      <c r="F29" s="44">
        <f t="shared" si="19"/>
        <v>0</v>
      </c>
      <c r="G29" s="58" t="str">
        <f t="shared" si="20"/>
        <v/>
      </c>
      <c r="H29" s="199"/>
      <c r="I29" s="199"/>
      <c r="J29" s="199"/>
      <c r="K29" s="44">
        <f t="shared" ref="K29:K34" si="23">J29</f>
        <v>0</v>
      </c>
      <c r="L29" s="206" t="str">
        <f t="shared" si="21"/>
        <v/>
      </c>
      <c r="M29" s="78"/>
      <c r="N29" s="78"/>
      <c r="O29" s="107">
        <f t="shared" ref="O29:O34" si="24">IF(N29="",O28,O28+1)</f>
        <v>0</v>
      </c>
      <c r="P29" s="78"/>
      <c r="Q29" s="107">
        <f t="shared" ref="Q29:Q34" si="25">IF(P29="",Q28,Q28+1)</f>
        <v>0</v>
      </c>
      <c r="R29" s="78"/>
      <c r="S29" s="107">
        <f t="shared" ref="S29:S34" si="26">IF(R29="",S28,S28+1)</f>
        <v>0</v>
      </c>
      <c r="T29" s="78"/>
      <c r="U29" s="107">
        <f t="shared" ref="U29:U34" si="27">IF(T29="",U28,U28+1)</f>
        <v>0</v>
      </c>
      <c r="V29" s="78"/>
      <c r="W29" s="107">
        <f t="shared" ref="W29:W34" si="28">IF(V29="",W28,W28+1)</f>
        <v>0</v>
      </c>
      <c r="X29" s="154"/>
      <c r="Y29" s="385"/>
      <c r="Z29" s="386"/>
      <c r="AA29" s="386"/>
      <c r="AB29" s="386"/>
      <c r="AC29" s="386"/>
      <c r="AD29" s="387"/>
    </row>
    <row r="30" spans="1:48" ht="11.45" customHeight="1" x14ac:dyDescent="0.2">
      <c r="A30" s="14" t="s">
        <v>8</v>
      </c>
      <c r="B30" s="2">
        <f t="shared" si="22"/>
        <v>23</v>
      </c>
      <c r="C30" s="24"/>
      <c r="D30" s="24"/>
      <c r="E30" s="24"/>
      <c r="F30" s="44">
        <f t="shared" si="19"/>
        <v>0</v>
      </c>
      <c r="G30" s="58" t="str">
        <f t="shared" si="20"/>
        <v/>
      </c>
      <c r="H30" s="199"/>
      <c r="I30" s="199"/>
      <c r="J30" s="199"/>
      <c r="K30" s="44">
        <f t="shared" si="23"/>
        <v>0</v>
      </c>
      <c r="L30" s="206" t="str">
        <f t="shared" si="21"/>
        <v/>
      </c>
      <c r="M30" s="78"/>
      <c r="N30" s="78"/>
      <c r="O30" s="107">
        <f t="shared" si="24"/>
        <v>0</v>
      </c>
      <c r="P30" s="78"/>
      <c r="Q30" s="107">
        <f t="shared" si="25"/>
        <v>0</v>
      </c>
      <c r="R30" s="78"/>
      <c r="S30" s="107">
        <f t="shared" si="26"/>
        <v>0</v>
      </c>
      <c r="T30" s="78"/>
      <c r="U30" s="107">
        <f t="shared" si="27"/>
        <v>0</v>
      </c>
      <c r="V30" s="78"/>
      <c r="W30" s="107">
        <f t="shared" si="28"/>
        <v>0</v>
      </c>
      <c r="X30" s="154"/>
      <c r="Y30" s="385"/>
      <c r="Z30" s="386"/>
      <c r="AA30" s="386"/>
      <c r="AB30" s="386"/>
      <c r="AC30" s="386"/>
      <c r="AD30" s="387"/>
    </row>
    <row r="31" spans="1:48" ht="11.45" customHeight="1" x14ac:dyDescent="0.2">
      <c r="A31" s="14" t="s">
        <v>2</v>
      </c>
      <c r="B31" s="2">
        <f t="shared" si="22"/>
        <v>24</v>
      </c>
      <c r="C31" s="24"/>
      <c r="D31" s="24"/>
      <c r="E31" s="24"/>
      <c r="F31" s="44">
        <f t="shared" si="19"/>
        <v>0</v>
      </c>
      <c r="G31" s="58" t="str">
        <f t="shared" si="20"/>
        <v/>
      </c>
      <c r="H31" s="199"/>
      <c r="I31" s="199"/>
      <c r="J31" s="199"/>
      <c r="K31" s="44">
        <f t="shared" si="23"/>
        <v>0</v>
      </c>
      <c r="L31" s="206" t="str">
        <f t="shared" si="21"/>
        <v/>
      </c>
      <c r="M31" s="78"/>
      <c r="N31" s="78"/>
      <c r="O31" s="107">
        <f t="shared" si="24"/>
        <v>0</v>
      </c>
      <c r="P31" s="78"/>
      <c r="Q31" s="107">
        <f t="shared" si="25"/>
        <v>0</v>
      </c>
      <c r="R31" s="78"/>
      <c r="S31" s="107">
        <f t="shared" si="26"/>
        <v>0</v>
      </c>
      <c r="T31" s="78"/>
      <c r="U31" s="107">
        <f t="shared" si="27"/>
        <v>0</v>
      </c>
      <c r="V31" s="78"/>
      <c r="W31" s="107">
        <f t="shared" si="28"/>
        <v>0</v>
      </c>
      <c r="X31" s="154"/>
      <c r="Y31" s="385"/>
      <c r="Z31" s="386"/>
      <c r="AA31" s="386"/>
      <c r="AB31" s="386"/>
      <c r="AC31" s="386"/>
      <c r="AD31" s="387"/>
    </row>
    <row r="32" spans="1:48" ht="11.45" customHeight="1" x14ac:dyDescent="0.2">
      <c r="A32" s="14" t="s">
        <v>3</v>
      </c>
      <c r="B32" s="2">
        <f t="shared" si="22"/>
        <v>25</v>
      </c>
      <c r="C32" s="24"/>
      <c r="D32" s="24"/>
      <c r="E32" s="24"/>
      <c r="F32" s="44">
        <f t="shared" si="19"/>
        <v>0</v>
      </c>
      <c r="G32" s="58" t="str">
        <f t="shared" si="20"/>
        <v/>
      </c>
      <c r="H32" s="199"/>
      <c r="I32" s="199"/>
      <c r="J32" s="199"/>
      <c r="K32" s="44">
        <f t="shared" si="23"/>
        <v>0</v>
      </c>
      <c r="L32" s="206" t="str">
        <f t="shared" si="21"/>
        <v/>
      </c>
      <c r="M32" s="78"/>
      <c r="N32" s="78"/>
      <c r="O32" s="107">
        <f t="shared" si="24"/>
        <v>0</v>
      </c>
      <c r="P32" s="78"/>
      <c r="Q32" s="107">
        <f t="shared" si="25"/>
        <v>0</v>
      </c>
      <c r="R32" s="78"/>
      <c r="S32" s="107">
        <f t="shared" si="26"/>
        <v>0</v>
      </c>
      <c r="T32" s="78"/>
      <c r="U32" s="107">
        <f t="shared" si="27"/>
        <v>0</v>
      </c>
      <c r="V32" s="78"/>
      <c r="W32" s="107">
        <f t="shared" si="28"/>
        <v>0</v>
      </c>
      <c r="X32" s="154"/>
      <c r="Y32" s="385"/>
      <c r="Z32" s="386"/>
      <c r="AA32" s="386"/>
      <c r="AB32" s="386"/>
      <c r="AC32" s="386"/>
      <c r="AD32" s="387"/>
    </row>
    <row r="33" spans="1:32" ht="11.45" customHeight="1" x14ac:dyDescent="0.2">
      <c r="A33" s="53" t="s">
        <v>4</v>
      </c>
      <c r="B33" s="53">
        <f t="shared" si="22"/>
        <v>26</v>
      </c>
      <c r="C33" s="24"/>
      <c r="D33" s="24"/>
      <c r="E33" s="24"/>
      <c r="F33" s="44">
        <f t="shared" si="19"/>
        <v>0</v>
      </c>
      <c r="G33" s="58" t="str">
        <f t="shared" si="20"/>
        <v/>
      </c>
      <c r="H33" s="199"/>
      <c r="I33" s="199"/>
      <c r="J33" s="199"/>
      <c r="K33" s="44">
        <f t="shared" si="23"/>
        <v>0</v>
      </c>
      <c r="L33" s="206" t="str">
        <f t="shared" si="21"/>
        <v/>
      </c>
      <c r="M33" s="78"/>
      <c r="N33" s="78"/>
      <c r="O33" s="107">
        <f t="shared" si="24"/>
        <v>0</v>
      </c>
      <c r="P33" s="78"/>
      <c r="Q33" s="107">
        <f t="shared" si="25"/>
        <v>0</v>
      </c>
      <c r="R33" s="78"/>
      <c r="S33" s="107">
        <f t="shared" si="26"/>
        <v>0</v>
      </c>
      <c r="T33" s="78"/>
      <c r="U33" s="107">
        <f t="shared" si="27"/>
        <v>0</v>
      </c>
      <c r="V33" s="78"/>
      <c r="W33" s="107">
        <f t="shared" si="28"/>
        <v>0</v>
      </c>
      <c r="X33" s="154"/>
      <c r="Y33" s="385"/>
      <c r="Z33" s="386"/>
      <c r="AA33" s="386"/>
      <c r="AB33" s="386"/>
      <c r="AC33" s="386"/>
      <c r="AD33" s="387"/>
    </row>
    <row r="34" spans="1:32" s="1" customFormat="1" ht="11.45" customHeight="1" x14ac:dyDescent="0.2">
      <c r="A34" s="75" t="s">
        <v>5</v>
      </c>
      <c r="B34" s="44">
        <f t="shared" si="22"/>
        <v>27</v>
      </c>
      <c r="C34" s="24"/>
      <c r="D34" s="24"/>
      <c r="E34" s="24"/>
      <c r="F34" s="44">
        <f t="shared" si="19"/>
        <v>0</v>
      </c>
      <c r="G34" s="58" t="str">
        <f t="shared" si="20"/>
        <v/>
      </c>
      <c r="H34" s="199"/>
      <c r="I34" s="199"/>
      <c r="J34" s="199"/>
      <c r="K34" s="44">
        <f t="shared" si="23"/>
        <v>0</v>
      </c>
      <c r="L34" s="206" t="str">
        <f t="shared" si="21"/>
        <v/>
      </c>
      <c r="M34" s="78"/>
      <c r="N34" s="78"/>
      <c r="O34" s="107">
        <f t="shared" si="24"/>
        <v>0</v>
      </c>
      <c r="P34" s="78"/>
      <c r="Q34" s="107">
        <f t="shared" si="25"/>
        <v>0</v>
      </c>
      <c r="R34" s="78"/>
      <c r="S34" s="107">
        <f t="shared" si="26"/>
        <v>0</v>
      </c>
      <c r="T34" s="78"/>
      <c r="U34" s="107">
        <f t="shared" si="27"/>
        <v>0</v>
      </c>
      <c r="V34" s="78"/>
      <c r="W34" s="107">
        <f t="shared" si="28"/>
        <v>0</v>
      </c>
      <c r="X34" s="154"/>
      <c r="Y34" s="385"/>
      <c r="Z34" s="386"/>
      <c r="AA34" s="386"/>
      <c r="AB34" s="386"/>
      <c r="AC34" s="386"/>
      <c r="AD34" s="387"/>
    </row>
    <row r="35" spans="1:32" ht="11.45" customHeight="1" x14ac:dyDescent="0.2">
      <c r="A35" s="397" t="s">
        <v>80</v>
      </c>
      <c r="B35" s="398"/>
      <c r="C35" s="11">
        <f>SUM(C28:C34)</f>
        <v>0</v>
      </c>
      <c r="D35" s="11">
        <f>SUM(D28:D34)+ROUNDDOWN(F35/60,0)</f>
        <v>0</v>
      </c>
      <c r="E35" s="11">
        <f>F35-60*ROUNDDOWN(F35/60,0)</f>
        <v>0</v>
      </c>
      <c r="F35" s="90">
        <f>SUM(F28:F34)</f>
        <v>0</v>
      </c>
      <c r="G35" s="34">
        <f>IF((D35*60+E35)=0,0,ROUND((C35*60)/(D35*60+E35),1))</f>
        <v>0</v>
      </c>
      <c r="H35" s="11">
        <f>SUM(H28:H34)</f>
        <v>0</v>
      </c>
      <c r="I35" s="11">
        <f>SUM(I28:I34)+ROUNDDOWN(K35/60,0)</f>
        <v>0</v>
      </c>
      <c r="J35" s="11">
        <f>K35-60*ROUNDDOWN(K35/60,0)</f>
        <v>0</v>
      </c>
      <c r="K35" s="90">
        <f>SUM(K28:K34)</f>
        <v>0</v>
      </c>
      <c r="L35" s="34">
        <f>IF((I35*60+J35)=0,0,ROUND((H35*60)/(I35*60+J35),1))</f>
        <v>0</v>
      </c>
      <c r="M35" s="18">
        <f>SUM(M28:M34)</f>
        <v>0</v>
      </c>
      <c r="N35" s="18">
        <f>IF(SUM(N28:N34)=0,0,ROUND(AVERAGE(N28:N34),0))</f>
        <v>0</v>
      </c>
      <c r="O35" s="108">
        <f>IF(O34=0,0,1)</f>
        <v>0</v>
      </c>
      <c r="P35" s="18">
        <f>IF(SUM(P28:P34)=0,0,ROUND(AVERAGE(P28:P34),0))</f>
        <v>0</v>
      </c>
      <c r="Q35" s="108">
        <f>IF(Q34=0,0,1)</f>
        <v>0</v>
      </c>
      <c r="R35" s="18">
        <f>IF(SUM(R28:R34)=0,0,ROUND(AVERAGE(R28:R34),0))</f>
        <v>0</v>
      </c>
      <c r="S35" s="108">
        <f>IF(S34=0,0,1)</f>
        <v>0</v>
      </c>
      <c r="T35" s="18">
        <f>IF(SUM(T28:T34)=0,0,ROUND(AVERAGE(T28:T34),0))</f>
        <v>0</v>
      </c>
      <c r="U35" s="108">
        <f>IF(U34=0,0,1)</f>
        <v>0</v>
      </c>
      <c r="V35" s="18">
        <f>IF(SUM(V28:V34)=0,0,ROUND(AVERAGE(V28:V34),0))</f>
        <v>0</v>
      </c>
      <c r="W35" s="108">
        <f>IF(W34=0,0,1)</f>
        <v>0</v>
      </c>
      <c r="X35" s="153"/>
      <c r="Y35" s="404"/>
      <c r="Z35" s="405"/>
      <c r="AA35" s="405"/>
      <c r="AB35" s="405"/>
      <c r="AC35" s="405"/>
      <c r="AD35" s="406"/>
    </row>
    <row r="36" spans="1:32" ht="11.45" customHeight="1" x14ac:dyDescent="0.2">
      <c r="A36" s="14" t="s">
        <v>6</v>
      </c>
      <c r="B36" s="2">
        <f>B34+1</f>
        <v>28</v>
      </c>
      <c r="C36" s="24"/>
      <c r="D36" s="24"/>
      <c r="E36" s="24"/>
      <c r="F36" s="44">
        <f t="shared" si="19"/>
        <v>0</v>
      </c>
      <c r="G36" s="58" t="str">
        <f t="shared" si="20"/>
        <v/>
      </c>
      <c r="H36" s="199"/>
      <c r="I36" s="199"/>
      <c r="J36" s="199"/>
      <c r="K36" s="44">
        <f>J36</f>
        <v>0</v>
      </c>
      <c r="L36" s="206" t="str">
        <f t="shared" si="21"/>
        <v/>
      </c>
      <c r="M36" s="78"/>
      <c r="N36" s="78"/>
      <c r="O36" s="107">
        <f>IF(N36="",0,1)</f>
        <v>0</v>
      </c>
      <c r="P36" s="78"/>
      <c r="Q36" s="107">
        <f>IF(P36="",0,1)</f>
        <v>0</v>
      </c>
      <c r="R36" s="78"/>
      <c r="S36" s="107">
        <f>IF(R36="",0,1)</f>
        <v>0</v>
      </c>
      <c r="T36" s="78"/>
      <c r="U36" s="107">
        <f>IF(T36="",0,1)</f>
        <v>0</v>
      </c>
      <c r="V36" s="78"/>
      <c r="W36" s="107">
        <f>IF(V36="",0,1)</f>
        <v>0</v>
      </c>
      <c r="X36" s="152"/>
      <c r="Y36" s="385"/>
      <c r="Z36" s="386"/>
      <c r="AA36" s="386"/>
      <c r="AB36" s="386"/>
      <c r="AC36" s="386"/>
      <c r="AD36" s="387"/>
    </row>
    <row r="37" spans="1:32" ht="11.45" customHeight="1" x14ac:dyDescent="0.2">
      <c r="A37" s="14" t="s">
        <v>7</v>
      </c>
      <c r="B37" s="2">
        <f>B36+1</f>
        <v>29</v>
      </c>
      <c r="C37" s="24"/>
      <c r="D37" s="24"/>
      <c r="E37" s="24"/>
      <c r="F37" s="44">
        <f t="shared" si="19"/>
        <v>0</v>
      </c>
      <c r="G37" s="58" t="str">
        <f t="shared" si="20"/>
        <v/>
      </c>
      <c r="H37" s="199"/>
      <c r="I37" s="199"/>
      <c r="J37" s="199"/>
      <c r="K37" s="44">
        <f t="shared" ref="K37:K42" si="29">J37</f>
        <v>0</v>
      </c>
      <c r="L37" s="206" t="str">
        <f t="shared" si="21"/>
        <v/>
      </c>
      <c r="M37" s="78"/>
      <c r="N37" s="78"/>
      <c r="O37" s="107">
        <f>IF(N37="",O36,O36+1)</f>
        <v>0</v>
      </c>
      <c r="P37" s="78"/>
      <c r="Q37" s="107">
        <f>IF(P37="",Q36,Q36+1)</f>
        <v>0</v>
      </c>
      <c r="R37" s="78"/>
      <c r="S37" s="107">
        <f>IF(R37="",S36,S36+1)</f>
        <v>0</v>
      </c>
      <c r="T37" s="78"/>
      <c r="U37" s="107">
        <f>IF(T37="",U36,U36+1)</f>
        <v>0</v>
      </c>
      <c r="V37" s="78"/>
      <c r="W37" s="107">
        <f>IF(V37="",W36,W36+1)</f>
        <v>0</v>
      </c>
      <c r="X37" s="152"/>
      <c r="Y37" s="385"/>
      <c r="Z37" s="386"/>
      <c r="AA37" s="386"/>
      <c r="AB37" s="386"/>
      <c r="AC37" s="386"/>
      <c r="AD37" s="387"/>
    </row>
    <row r="38" spans="1:32" ht="11.45" customHeight="1" x14ac:dyDescent="0.2">
      <c r="A38" s="14" t="s">
        <v>8</v>
      </c>
      <c r="B38" s="2">
        <f t="shared" ref="B38:B42" si="30">B37+1</f>
        <v>30</v>
      </c>
      <c r="C38" s="24"/>
      <c r="D38" s="24"/>
      <c r="E38" s="24"/>
      <c r="F38" s="44">
        <f t="shared" si="19"/>
        <v>0</v>
      </c>
      <c r="G38" s="58" t="str">
        <f t="shared" si="20"/>
        <v/>
      </c>
      <c r="H38" s="199"/>
      <c r="I38" s="199"/>
      <c r="J38" s="199"/>
      <c r="K38" s="44">
        <f t="shared" si="29"/>
        <v>0</v>
      </c>
      <c r="L38" s="206" t="str">
        <f t="shared" si="21"/>
        <v/>
      </c>
      <c r="M38" s="78"/>
      <c r="N38" s="78"/>
      <c r="O38" s="107">
        <f t="shared" ref="O38:O42" si="31">IF(N38="",O37,O37+1)</f>
        <v>0</v>
      </c>
      <c r="P38" s="78"/>
      <c r="Q38" s="107">
        <f t="shared" ref="Q38:Q42" si="32">IF(P38="",Q37,Q37+1)</f>
        <v>0</v>
      </c>
      <c r="R38" s="78"/>
      <c r="S38" s="107">
        <f t="shared" ref="S38:S42" si="33">IF(R38="",S37,S37+1)</f>
        <v>0</v>
      </c>
      <c r="T38" s="78"/>
      <c r="U38" s="107">
        <f t="shared" ref="U38:U42" si="34">IF(T38="",U37,U37+1)</f>
        <v>0</v>
      </c>
      <c r="V38" s="78"/>
      <c r="W38" s="107">
        <f t="shared" ref="W38:W42" si="35">IF(V38="",W37,W37+1)</f>
        <v>0</v>
      </c>
      <c r="X38" s="152"/>
      <c r="Y38" s="385"/>
      <c r="Z38" s="386"/>
      <c r="AA38" s="386"/>
      <c r="AB38" s="386"/>
      <c r="AC38" s="386"/>
      <c r="AD38" s="387"/>
    </row>
    <row r="39" spans="1:32" ht="11.45" customHeight="1" x14ac:dyDescent="0.2">
      <c r="A39" s="14" t="s">
        <v>2</v>
      </c>
      <c r="B39" s="2">
        <f t="shared" si="30"/>
        <v>31</v>
      </c>
      <c r="C39" s="24"/>
      <c r="D39" s="24"/>
      <c r="E39" s="24"/>
      <c r="F39" s="44">
        <f t="shared" si="19"/>
        <v>0</v>
      </c>
      <c r="G39" s="58" t="str">
        <f t="shared" si="20"/>
        <v/>
      </c>
      <c r="H39" s="199"/>
      <c r="I39" s="199"/>
      <c r="J39" s="199"/>
      <c r="K39" s="44">
        <f t="shared" si="29"/>
        <v>0</v>
      </c>
      <c r="L39" s="206" t="str">
        <f t="shared" si="21"/>
        <v/>
      </c>
      <c r="M39" s="78"/>
      <c r="N39" s="78"/>
      <c r="O39" s="107">
        <f t="shared" si="31"/>
        <v>0</v>
      </c>
      <c r="P39" s="78"/>
      <c r="Q39" s="107">
        <f t="shared" si="32"/>
        <v>0</v>
      </c>
      <c r="R39" s="78"/>
      <c r="S39" s="107">
        <f t="shared" si="33"/>
        <v>0</v>
      </c>
      <c r="T39" s="78"/>
      <c r="U39" s="107">
        <f t="shared" si="34"/>
        <v>0</v>
      </c>
      <c r="V39" s="78"/>
      <c r="W39" s="107">
        <f t="shared" si="35"/>
        <v>0</v>
      </c>
      <c r="X39" s="152"/>
      <c r="Y39" s="385"/>
      <c r="Z39" s="386"/>
      <c r="AA39" s="386"/>
      <c r="AB39" s="386"/>
      <c r="AC39" s="386"/>
      <c r="AD39" s="387"/>
    </row>
    <row r="40" spans="1:32" ht="11.45" hidden="1" customHeight="1" x14ac:dyDescent="0.2">
      <c r="A40" s="14" t="s">
        <v>3</v>
      </c>
      <c r="B40" s="2">
        <f t="shared" si="30"/>
        <v>32</v>
      </c>
      <c r="C40" s="24"/>
      <c r="D40" s="24"/>
      <c r="E40" s="24"/>
      <c r="F40" s="44">
        <f t="shared" si="19"/>
        <v>0</v>
      </c>
      <c r="G40" s="58" t="str">
        <f t="shared" si="20"/>
        <v/>
      </c>
      <c r="H40" s="199"/>
      <c r="I40" s="199"/>
      <c r="J40" s="199"/>
      <c r="K40" s="44">
        <f t="shared" si="29"/>
        <v>0</v>
      </c>
      <c r="L40" s="206" t="str">
        <f t="shared" si="21"/>
        <v/>
      </c>
      <c r="M40" s="78"/>
      <c r="N40" s="78"/>
      <c r="O40" s="107">
        <f t="shared" si="31"/>
        <v>0</v>
      </c>
      <c r="P40" s="78"/>
      <c r="Q40" s="107">
        <f t="shared" si="32"/>
        <v>0</v>
      </c>
      <c r="R40" s="78"/>
      <c r="S40" s="107">
        <f t="shared" si="33"/>
        <v>0</v>
      </c>
      <c r="T40" s="78"/>
      <c r="U40" s="107">
        <f t="shared" si="34"/>
        <v>0</v>
      </c>
      <c r="V40" s="78"/>
      <c r="W40" s="107">
        <f t="shared" si="35"/>
        <v>0</v>
      </c>
      <c r="X40" s="152"/>
      <c r="Y40" s="385"/>
      <c r="Z40" s="386"/>
      <c r="AA40" s="386"/>
      <c r="AB40" s="386"/>
      <c r="AC40" s="386"/>
      <c r="AD40" s="387"/>
    </row>
    <row r="41" spans="1:32" ht="11.45" hidden="1" customHeight="1" x14ac:dyDescent="0.2">
      <c r="A41" s="14" t="s">
        <v>4</v>
      </c>
      <c r="B41" s="2">
        <f t="shared" si="30"/>
        <v>33</v>
      </c>
      <c r="C41" s="24"/>
      <c r="D41" s="24"/>
      <c r="E41" s="24"/>
      <c r="F41" s="44">
        <f t="shared" si="19"/>
        <v>0</v>
      </c>
      <c r="G41" s="58" t="str">
        <f t="shared" si="20"/>
        <v/>
      </c>
      <c r="H41" s="199"/>
      <c r="I41" s="199"/>
      <c r="J41" s="199"/>
      <c r="K41" s="44">
        <f t="shared" si="29"/>
        <v>0</v>
      </c>
      <c r="L41" s="206" t="str">
        <f t="shared" si="21"/>
        <v/>
      </c>
      <c r="M41" s="78"/>
      <c r="N41" s="78"/>
      <c r="O41" s="107">
        <f t="shared" si="31"/>
        <v>0</v>
      </c>
      <c r="P41" s="78"/>
      <c r="Q41" s="107">
        <f t="shared" si="32"/>
        <v>0</v>
      </c>
      <c r="R41" s="78"/>
      <c r="S41" s="107">
        <f t="shared" si="33"/>
        <v>0</v>
      </c>
      <c r="T41" s="78"/>
      <c r="U41" s="107">
        <f t="shared" si="34"/>
        <v>0</v>
      </c>
      <c r="V41" s="78"/>
      <c r="W41" s="107">
        <f t="shared" si="35"/>
        <v>0</v>
      </c>
      <c r="X41" s="152"/>
      <c r="Y41" s="385"/>
      <c r="Z41" s="386"/>
      <c r="AA41" s="386"/>
      <c r="AB41" s="386"/>
      <c r="AC41" s="386"/>
      <c r="AD41" s="387"/>
    </row>
    <row r="42" spans="1:32" ht="11.45" hidden="1" customHeight="1" x14ac:dyDescent="0.2">
      <c r="A42" s="75" t="s">
        <v>5</v>
      </c>
      <c r="B42" s="44">
        <f t="shared" si="30"/>
        <v>34</v>
      </c>
      <c r="C42" s="24"/>
      <c r="D42" s="24"/>
      <c r="E42" s="24"/>
      <c r="F42" s="44">
        <f t="shared" si="19"/>
        <v>0</v>
      </c>
      <c r="G42" s="58" t="str">
        <f t="shared" si="20"/>
        <v/>
      </c>
      <c r="H42" s="199"/>
      <c r="I42" s="199"/>
      <c r="J42" s="199"/>
      <c r="K42" s="44">
        <f t="shared" si="29"/>
        <v>0</v>
      </c>
      <c r="L42" s="206" t="str">
        <f t="shared" si="21"/>
        <v/>
      </c>
      <c r="M42" s="78"/>
      <c r="N42" s="78"/>
      <c r="O42" s="107">
        <f t="shared" si="31"/>
        <v>0</v>
      </c>
      <c r="P42" s="78"/>
      <c r="Q42" s="107">
        <f t="shared" si="32"/>
        <v>0</v>
      </c>
      <c r="R42" s="78"/>
      <c r="S42" s="107">
        <f t="shared" si="33"/>
        <v>0</v>
      </c>
      <c r="T42" s="78"/>
      <c r="U42" s="107">
        <f t="shared" si="34"/>
        <v>0</v>
      </c>
      <c r="V42" s="78"/>
      <c r="W42" s="107">
        <f t="shared" si="35"/>
        <v>0</v>
      </c>
      <c r="X42" s="152"/>
      <c r="Y42" s="385"/>
      <c r="Z42" s="386"/>
      <c r="AA42" s="386"/>
      <c r="AB42" s="386"/>
      <c r="AC42" s="386"/>
      <c r="AD42" s="387"/>
    </row>
    <row r="43" spans="1:32" ht="11.45" customHeight="1" x14ac:dyDescent="0.2">
      <c r="A43" s="508" t="s">
        <v>10</v>
      </c>
      <c r="B43" s="509"/>
      <c r="C43" s="11">
        <f>SUM(C36:C42)</f>
        <v>0</v>
      </c>
      <c r="D43" s="11">
        <f>SUM(D36:D42)+ROUNDDOWN(F43/60,0)</f>
        <v>0</v>
      </c>
      <c r="E43" s="11">
        <f>F43-60*ROUNDDOWN(F43/60,0)</f>
        <v>0</v>
      </c>
      <c r="F43" s="90">
        <f>SUM(F36:F42)</f>
        <v>0</v>
      </c>
      <c r="G43" s="34">
        <f>IF((D43*60+E43)=0,0,ROUND((C43*60)/(D43*60+E43),1))</f>
        <v>0</v>
      </c>
      <c r="H43" s="11">
        <f>SUM(H36:H42)</f>
        <v>0</v>
      </c>
      <c r="I43" s="11">
        <f>SUM(I36:I42)+ROUNDDOWN(K43/60,0)</f>
        <v>0</v>
      </c>
      <c r="J43" s="11">
        <f>K43-60*ROUNDDOWN(K43/60,0)</f>
        <v>0</v>
      </c>
      <c r="K43" s="90">
        <f>SUM(K36:K42)</f>
        <v>0</v>
      </c>
      <c r="L43" s="34">
        <f>IF((I43*60+J43)=0,0,ROUND((H43*60)/(I43*60+J43),1))</f>
        <v>0</v>
      </c>
      <c r="M43" s="18">
        <f>SUM(M36:M42)</f>
        <v>0</v>
      </c>
      <c r="N43" s="18">
        <f>IF(SUM(N36:N42)=0,0,ROUND(AVERAGE(N36:N42),0))</f>
        <v>0</v>
      </c>
      <c r="O43" s="108">
        <f>IF(O42=0,0,1)</f>
        <v>0</v>
      </c>
      <c r="P43" s="18">
        <f>IF(SUM(P36:P42)=0,0,ROUND(AVERAGE(P36:P42),0))</f>
        <v>0</v>
      </c>
      <c r="Q43" s="108">
        <f>IF(Q42=0,0,1)</f>
        <v>0</v>
      </c>
      <c r="R43" s="18">
        <f>IF(SUM(R36:R42)=0,0,ROUND(AVERAGE(R36:R42),0))</f>
        <v>0</v>
      </c>
      <c r="S43" s="108">
        <f>IF(S42=0,0,1)</f>
        <v>0</v>
      </c>
      <c r="T43" s="18">
        <f>IF(SUM(T36:T42)=0,0,ROUND(AVERAGE(T36:T42),0))</f>
        <v>0</v>
      </c>
      <c r="U43" s="108">
        <f>IF(U42=0,0,1)</f>
        <v>0</v>
      </c>
      <c r="V43" s="18">
        <f>IF(SUM(V36:V42)=0,0,ROUND(AVERAGE(V36:V42),0))</f>
        <v>0</v>
      </c>
      <c r="W43" s="108">
        <f>IF(W42=0,0,1)</f>
        <v>0</v>
      </c>
      <c r="X43" s="150"/>
      <c r="Y43" s="510"/>
      <c r="Z43" s="511"/>
      <c r="AA43" s="511"/>
      <c r="AB43" s="511"/>
      <c r="AC43" s="511"/>
      <c r="AD43" s="512"/>
    </row>
    <row r="44" spans="1:32" ht="11.45" customHeight="1" x14ac:dyDescent="0.2">
      <c r="A44" s="394" t="s">
        <v>34</v>
      </c>
      <c r="B44" s="395"/>
      <c r="C44" s="12">
        <f>C10+C19+C27+C35+C43</f>
        <v>0</v>
      </c>
      <c r="D44" s="9">
        <f>D10+D19+D27+D35+D43+ROUNDDOWN(F44/60,0)</f>
        <v>0</v>
      </c>
      <c r="E44" s="9">
        <f>F44-60*ROUNDDOWN(F44/60,0)</f>
        <v>0</v>
      </c>
      <c r="F44" s="92">
        <f>E10+E19+E27+E35+E43</f>
        <v>0</v>
      </c>
      <c r="G44" s="38">
        <f>IF((D44*60+E44)=0,0,ROUND((C44*60)/(D44*60+E44),1))</f>
        <v>0</v>
      </c>
      <c r="H44" s="12">
        <f>H10+H19+H27+H35+H43</f>
        <v>0</v>
      </c>
      <c r="I44" s="9">
        <f>I10+I19+I27+I35+I43+ROUNDDOWN(K44/60,0)</f>
        <v>0</v>
      </c>
      <c r="J44" s="9">
        <f>K44-60*ROUNDDOWN(K44/60,0)</f>
        <v>0</v>
      </c>
      <c r="K44" s="92">
        <f>J10+J19+J27+J35+J43</f>
        <v>0</v>
      </c>
      <c r="L44" s="38">
        <f>IF((I44*60+J44)=0,0,ROUND((H44*60)/(I44*60+J44),1))</f>
        <v>0</v>
      </c>
      <c r="M44" s="19">
        <f>M10+M19+M27+M35+M43</f>
        <v>0</v>
      </c>
      <c r="N44" s="19" t="str">
        <f>IF(N45=0,"",(N10+N19+N27+N35+N43)/N45)</f>
        <v/>
      </c>
      <c r="O44" s="242"/>
      <c r="P44" s="19" t="str">
        <f>IF(P45=0,"",(P10+P19+P27+P35+P43)/P45)</f>
        <v/>
      </c>
      <c r="Q44" s="242"/>
      <c r="R44" s="19" t="str">
        <f>IF(R45=0,"",(R10+R19+R27+R35+R43)/R45)</f>
        <v/>
      </c>
      <c r="S44" s="242"/>
      <c r="T44" s="19" t="str">
        <f>IF(T45=0,"",(T10+T19+T27+T35+T43)/T45)</f>
        <v/>
      </c>
      <c r="U44" s="242"/>
      <c r="V44" s="19" t="str">
        <f>IF(V45=0,"",(V10+V19+V27+V35+V43)/V45)</f>
        <v/>
      </c>
      <c r="W44" s="242"/>
      <c r="X44" s="20"/>
      <c r="Y44" s="21"/>
      <c r="Z44" s="2" t="s">
        <v>0</v>
      </c>
      <c r="AA44" s="2" t="s">
        <v>29</v>
      </c>
      <c r="AB44" s="2" t="s">
        <v>15</v>
      </c>
      <c r="AC44" s="148" t="s">
        <v>22</v>
      </c>
      <c r="AD44" s="2" t="s">
        <v>25</v>
      </c>
    </row>
    <row r="45" spans="1:32" ht="11.45" customHeight="1" x14ac:dyDescent="0.2">
      <c r="A45" s="396"/>
      <c r="B45" s="396"/>
      <c r="C45" s="2" t="s">
        <v>0</v>
      </c>
      <c r="D45" s="2" t="s">
        <v>14</v>
      </c>
      <c r="E45" s="2" t="s">
        <v>15</v>
      </c>
      <c r="F45" s="44"/>
      <c r="G45" s="2" t="s">
        <v>12</v>
      </c>
      <c r="H45" s="206" t="s">
        <v>0</v>
      </c>
      <c r="I45" s="206" t="s">
        <v>14</v>
      </c>
      <c r="J45" s="206" t="s">
        <v>15</v>
      </c>
      <c r="K45" s="2"/>
      <c r="L45" s="206" t="s">
        <v>12</v>
      </c>
      <c r="M45" s="22" t="s">
        <v>16</v>
      </c>
      <c r="N45" s="103">
        <f>O10+O19+O27+O35+O43</f>
        <v>0</v>
      </c>
      <c r="O45" s="104"/>
      <c r="P45" s="103">
        <f>Q10+Q19+Q27+Q35+Q43</f>
        <v>0</v>
      </c>
      <c r="Q45" s="104"/>
      <c r="R45" s="103">
        <f>S10+S19+S27+S35+S43</f>
        <v>0</v>
      </c>
      <c r="S45" s="104"/>
      <c r="T45" s="103">
        <f>U10+U19+U27+U35+U43</f>
        <v>0</v>
      </c>
      <c r="U45" s="105"/>
      <c r="V45" s="103">
        <f>W10+W19+W27+W35+W43</f>
        <v>0</v>
      </c>
      <c r="W45" s="101"/>
      <c r="X45" s="1"/>
      <c r="Y45" s="110" t="s">
        <v>136</v>
      </c>
      <c r="Z45" s="15">
        <f>C44+Juillet!Z48</f>
        <v>0</v>
      </c>
      <c r="AA45" s="15">
        <f>D44+Juillet!AA48+ROUNDDOWN(AE45/60,0)</f>
        <v>0</v>
      </c>
      <c r="AB45" s="10">
        <f>AE45-60*ROUNDDOWN(AE45/60,0)</f>
        <v>0</v>
      </c>
      <c r="AC45" s="10">
        <f>IF((AA45*60+AB45)=0,0,ROUND((Z45*60)/(AA45*60+AB45),1))</f>
        <v>0</v>
      </c>
      <c r="AD45" s="7">
        <f>M44+Juillet!AD48</f>
        <v>0</v>
      </c>
      <c r="AE45" s="8">
        <f>E44+Juillet!AB48</f>
        <v>0</v>
      </c>
    </row>
    <row r="46" spans="1:32" ht="11.45" customHeight="1" x14ac:dyDescent="0.2">
      <c r="A46" s="443" t="s">
        <v>255</v>
      </c>
      <c r="B46" s="443"/>
      <c r="C46" s="31">
        <f>'Décembre 22'!$C$45</f>
        <v>0</v>
      </c>
      <c r="D46" s="30">
        <f>'Décembre 22'!$D$45</f>
        <v>0</v>
      </c>
      <c r="E46" s="30">
        <f>'Décembre 22'!$E$45</f>
        <v>0</v>
      </c>
      <c r="F46" s="243"/>
      <c r="G46" s="32">
        <f>IF((D46*60+E46)=0,0,ROUND((C46*60)/(D46*60+E46),1))</f>
        <v>0</v>
      </c>
      <c r="H46" s="209">
        <f>Juillet!H49</f>
        <v>0</v>
      </c>
      <c r="I46" s="207">
        <f>Mai!$I$49</f>
        <v>0</v>
      </c>
      <c r="J46" s="207">
        <f>Mai!$J$49</f>
        <v>0</v>
      </c>
      <c r="K46" s="61"/>
      <c r="L46" s="207">
        <f>IF((I46*60+J46)=0,0,ROUND((H46*60)/(I46*60+J46),1))</f>
        <v>0</v>
      </c>
      <c r="M46" s="35">
        <f>'Décembre 22'!$M$45</f>
        <v>0</v>
      </c>
      <c r="N46" s="103"/>
      <c r="O46" s="104"/>
      <c r="P46" s="103"/>
      <c r="Q46" s="104"/>
      <c r="R46" s="103"/>
      <c r="S46" s="104"/>
      <c r="T46" s="103"/>
      <c r="U46" s="105"/>
      <c r="V46" s="103"/>
      <c r="W46" s="101"/>
      <c r="X46" s="130"/>
      <c r="Y46" s="141" t="s">
        <v>256</v>
      </c>
      <c r="Z46" s="143">
        <f>$C$44+Juillet!Z49</f>
        <v>0</v>
      </c>
      <c r="AA46" s="141">
        <f>$D$44+Juillet!AA49+ROUNDDOWN(AE46/60,0)</f>
        <v>0</v>
      </c>
      <c r="AB46" s="141">
        <f>AE46-60*ROUNDDOWN(AE46/60,0)</f>
        <v>0</v>
      </c>
      <c r="AC46" s="141">
        <f>IF((AA46*60+AB46)=0,0,ROUND((Z46*60)/(AA46*60+AB46),1))</f>
        <v>0</v>
      </c>
      <c r="AD46" s="143">
        <f>M44+Juillet!AD49</f>
        <v>0</v>
      </c>
      <c r="AE46" s="147">
        <f>E44+Juillet!AB49</f>
        <v>0</v>
      </c>
    </row>
    <row r="47" spans="1:32" ht="9.75" customHeight="1" x14ac:dyDescent="0.2">
      <c r="A47" s="471" t="s">
        <v>24</v>
      </c>
      <c r="B47" s="471"/>
      <c r="C47" s="31">
        <f>Janvier!C49</f>
        <v>0</v>
      </c>
      <c r="D47" s="31">
        <f>Janvier!D49</f>
        <v>0</v>
      </c>
      <c r="E47" s="31">
        <f>Janvier!E49</f>
        <v>0</v>
      </c>
      <c r="F47" s="81"/>
      <c r="G47" s="30">
        <f t="shared" ref="G47:G53" si="36">IF((D47*60+E47)=0,0,ROUND((C47*60)/(D47*60+E47),1))</f>
        <v>0</v>
      </c>
      <c r="H47" s="209">
        <f>Juillet!H50</f>
        <v>0</v>
      </c>
      <c r="I47" s="206">
        <f>Mai!$I$50</f>
        <v>0</v>
      </c>
      <c r="J47" s="206">
        <f>Mai!$J$50</f>
        <v>0</v>
      </c>
      <c r="K47" s="55"/>
      <c r="L47" s="207">
        <f>IF((I47*60+J47)=0,0,ROUND((H47*60)/(I47*60+J47),1))</f>
        <v>0</v>
      </c>
      <c r="M47" s="33">
        <f>Janvier!M49</f>
        <v>0</v>
      </c>
      <c r="N47" s="191"/>
      <c r="O47" s="136"/>
      <c r="P47" s="136"/>
      <c r="Q47" s="136"/>
      <c r="R47" s="136"/>
      <c r="S47" s="136"/>
      <c r="T47" s="136"/>
      <c r="U47" s="87"/>
      <c r="X47" s="39"/>
      <c r="Y47" s="39"/>
    </row>
    <row r="48" spans="1:32" ht="13.5" customHeight="1" x14ac:dyDescent="0.2">
      <c r="A48" s="471" t="s">
        <v>26</v>
      </c>
      <c r="B48" s="483"/>
      <c r="C48" s="31">
        <f>Février!C44</f>
        <v>0</v>
      </c>
      <c r="D48" s="31">
        <f>Février!D44</f>
        <v>0</v>
      </c>
      <c r="E48" s="31">
        <f>Février!E44</f>
        <v>0</v>
      </c>
      <c r="F48" s="81"/>
      <c r="G48" s="30">
        <f t="shared" si="36"/>
        <v>0</v>
      </c>
      <c r="H48" s="209">
        <f>Juillet!H51</f>
        <v>0</v>
      </c>
      <c r="I48" s="206">
        <f>Mai!$I$51</f>
        <v>0</v>
      </c>
      <c r="J48" s="206">
        <f>Mai!$J$51</f>
        <v>0</v>
      </c>
      <c r="K48" s="55"/>
      <c r="L48" s="207">
        <f>IF((I48*60+J48)=0,0,ROUND((H48*60)/(I48*60+J48),1))</f>
        <v>0</v>
      </c>
      <c r="M48" s="33">
        <f>Février!M44</f>
        <v>0</v>
      </c>
      <c r="T48" s="136"/>
      <c r="U48" s="87"/>
      <c r="X48" s="39"/>
      <c r="Y48" s="197" t="s">
        <v>189</v>
      </c>
      <c r="Z48" s="206" t="s">
        <v>14</v>
      </c>
      <c r="AA48" s="206" t="s">
        <v>15</v>
      </c>
      <c r="AB48" s="13"/>
      <c r="AC48" s="13"/>
      <c r="AD48" s="13"/>
      <c r="AE48" s="40"/>
      <c r="AF48" s="135">
        <f>J44+SUM(J46:J53)</f>
        <v>0</v>
      </c>
    </row>
    <row r="49" spans="1:32" ht="11.45" customHeight="1" x14ac:dyDescent="0.2">
      <c r="A49" s="471" t="s">
        <v>27</v>
      </c>
      <c r="B49" s="471"/>
      <c r="C49" s="31">
        <f>Mars!C44</f>
        <v>0</v>
      </c>
      <c r="D49" s="31">
        <f>Mars!D44</f>
        <v>0</v>
      </c>
      <c r="E49" s="31">
        <f>Mars!E44</f>
        <v>0</v>
      </c>
      <c r="F49" s="81"/>
      <c r="G49" s="30">
        <f t="shared" si="36"/>
        <v>0</v>
      </c>
      <c r="H49" s="209">
        <f>Juillet!H52</f>
        <v>0</v>
      </c>
      <c r="I49" s="206">
        <f>Mai!$I$52</f>
        <v>0</v>
      </c>
      <c r="J49" s="206">
        <f>Mai!$J$52</f>
        <v>0</v>
      </c>
      <c r="K49" s="55"/>
      <c r="L49" s="207">
        <f>IF((I49*60+J49)=0,0,ROUND((H49*60)/(I49*60+J49),1))</f>
        <v>0</v>
      </c>
      <c r="M49" s="33">
        <f>Mars!M44</f>
        <v>0</v>
      </c>
      <c r="T49" s="136"/>
      <c r="U49" s="87"/>
      <c r="X49" s="39"/>
      <c r="Y49" s="109" t="s">
        <v>136</v>
      </c>
      <c r="Z49" s="10">
        <f>I44+SUM(I46:I53)+ROUNDDOWN(AF48/60,0)</f>
        <v>0</v>
      </c>
      <c r="AA49" s="10">
        <f>AF48-60*ROUNDDOWN(AF48/60,0)</f>
        <v>0</v>
      </c>
      <c r="AB49" s="13"/>
      <c r="AC49" s="13"/>
      <c r="AD49" s="13"/>
      <c r="AE49" s="39"/>
      <c r="AF49" s="131">
        <f>J44+SUM(J47:J53)</f>
        <v>0</v>
      </c>
    </row>
    <row r="50" spans="1:32" ht="11.45" customHeight="1" x14ac:dyDescent="0.2">
      <c r="A50" s="471" t="s">
        <v>30</v>
      </c>
      <c r="B50" s="471"/>
      <c r="C50" s="31">
        <f>Avril!C43</f>
        <v>0</v>
      </c>
      <c r="D50" s="31">
        <f>Avril!D43</f>
        <v>0</v>
      </c>
      <c r="E50" s="30">
        <f>Avril!E43</f>
        <v>0</v>
      </c>
      <c r="F50" s="81"/>
      <c r="G50" s="30">
        <f t="shared" si="36"/>
        <v>0</v>
      </c>
      <c r="H50" s="209">
        <f>Juillet!H53</f>
        <v>0</v>
      </c>
      <c r="I50" s="208">
        <f>Mai!$I$53</f>
        <v>0</v>
      </c>
      <c r="J50" s="206">
        <f>Mai!$J$53</f>
        <v>0</v>
      </c>
      <c r="K50" s="55"/>
      <c r="L50" s="207">
        <f>IF((I50*60+J50)=0,0,ROUND((H50*60)/(I50*60+J50),1))</f>
        <v>0</v>
      </c>
      <c r="M50" s="33">
        <f>Avril!M43</f>
        <v>0</v>
      </c>
      <c r="T50" s="136"/>
      <c r="U50" s="87"/>
      <c r="X50" s="39"/>
      <c r="Y50" s="144" t="s">
        <v>256</v>
      </c>
      <c r="Z50" s="141">
        <f>I44+SUM(I47:I53)+ROUNDDOWN(AF49/60,0)</f>
        <v>0</v>
      </c>
      <c r="AA50" s="203">
        <f>AF49-60*ROUNDDOWN(AF49/60,0)</f>
        <v>0</v>
      </c>
    </row>
    <row r="51" spans="1:32" ht="11.45" customHeight="1" x14ac:dyDescent="0.2">
      <c r="A51" s="471" t="s">
        <v>31</v>
      </c>
      <c r="B51" s="471"/>
      <c r="C51" s="31">
        <f>Mai!C47</f>
        <v>0</v>
      </c>
      <c r="D51" s="30">
        <f>Mai!D47</f>
        <v>0</v>
      </c>
      <c r="E51" s="30">
        <f>Mai!E47</f>
        <v>0</v>
      </c>
      <c r="F51" s="81"/>
      <c r="G51" s="30">
        <f t="shared" si="36"/>
        <v>0</v>
      </c>
      <c r="H51" s="209">
        <f>Juillet!H54</f>
        <v>0</v>
      </c>
      <c r="I51" s="206">
        <f>Mai!$I$47</f>
        <v>0</v>
      </c>
      <c r="J51" s="206">
        <f>Mai!$J$47</f>
        <v>0</v>
      </c>
      <c r="K51" s="55"/>
      <c r="L51" s="207">
        <f t="shared" ref="L51:L53" si="37">IF((I51*60+J51)=0,0,ROUND((H51*60)/(I51*60+J51),1))</f>
        <v>0</v>
      </c>
      <c r="M51" s="33">
        <f>Mai!M47</f>
        <v>0</v>
      </c>
      <c r="X51" s="42"/>
      <c r="Y51" s="41"/>
      <c r="AA51" s="41"/>
      <c r="AB51" s="41"/>
      <c r="AC51" s="41"/>
      <c r="AD51" s="41"/>
    </row>
    <row r="52" spans="1:32" ht="11.45" customHeight="1" x14ac:dyDescent="0.2">
      <c r="A52" s="471" t="s">
        <v>32</v>
      </c>
      <c r="B52" s="471"/>
      <c r="C52" s="31">
        <f>Juin!C47</f>
        <v>0</v>
      </c>
      <c r="D52" s="31">
        <f>Juin!D47</f>
        <v>0</v>
      </c>
      <c r="E52" s="31">
        <f>Juin!E47</f>
        <v>0</v>
      </c>
      <c r="F52" s="249"/>
      <c r="G52" s="30">
        <f t="shared" si="36"/>
        <v>0</v>
      </c>
      <c r="H52" s="209">
        <f>Juillet!H55</f>
        <v>0</v>
      </c>
      <c r="I52" s="206">
        <f>Juin!$I$47</f>
        <v>0</v>
      </c>
      <c r="J52" s="206">
        <f>Juin!$J$47</f>
        <v>0</v>
      </c>
      <c r="K52" s="55"/>
      <c r="L52" s="207">
        <f t="shared" si="37"/>
        <v>0</v>
      </c>
      <c r="M52" s="35">
        <f>Juin!M47</f>
        <v>0</v>
      </c>
    </row>
    <row r="53" spans="1:32" ht="11.45" customHeight="1" x14ac:dyDescent="0.2">
      <c r="A53" s="471" t="s">
        <v>33</v>
      </c>
      <c r="B53" s="471"/>
      <c r="C53" s="31">
        <f>Juillet!$C$47</f>
        <v>0</v>
      </c>
      <c r="D53" s="31">
        <f>Juillet!$D$47</f>
        <v>0</v>
      </c>
      <c r="E53" s="31">
        <f>Juillet!$E$47</f>
        <v>0</v>
      </c>
      <c r="F53" s="81"/>
      <c r="G53" s="30">
        <f t="shared" si="36"/>
        <v>0</v>
      </c>
      <c r="H53" s="208">
        <f>Juillet!H47</f>
        <v>0</v>
      </c>
      <c r="I53" s="206">
        <f>Juillet!$I$47</f>
        <v>0</v>
      </c>
      <c r="J53" s="206">
        <f>Juillet!$J$47</f>
        <v>0</v>
      </c>
      <c r="K53" s="55"/>
      <c r="L53" s="207">
        <f t="shared" si="37"/>
        <v>0</v>
      </c>
      <c r="M53" s="35">
        <f>Juillet!$M$47</f>
        <v>0</v>
      </c>
    </row>
    <row r="54" spans="1:32" hidden="1" x14ac:dyDescent="0.2">
      <c r="C54" s="139">
        <f>SUM(C46:C53)+C44</f>
        <v>0</v>
      </c>
      <c r="D54" s="139">
        <f>SUM(D46:D53)+D44</f>
        <v>0</v>
      </c>
      <c r="E54" s="139">
        <f>SUM(E46:E53)+E44</f>
        <v>0</v>
      </c>
      <c r="M54" s="139">
        <f>SUM(M46:M53)+M44</f>
        <v>0</v>
      </c>
    </row>
    <row r="55" spans="1:32" hidden="1" x14ac:dyDescent="0.2">
      <c r="C55" s="139">
        <f>SUM(C47:C53)+C44</f>
        <v>0</v>
      </c>
      <c r="D55" s="139">
        <f>SUM(D47:D53)+D44</f>
        <v>0</v>
      </c>
      <c r="E55" s="139">
        <f>SUM(E47:E53)+E44</f>
        <v>0</v>
      </c>
      <c r="M55" s="139">
        <f>SUM(M47:M53)+M44</f>
        <v>0</v>
      </c>
    </row>
  </sheetData>
  <sheetProtection sheet="1" selectLockedCells="1"/>
  <mergeCells count="69">
    <mergeCell ref="Y5:AD5"/>
    <mergeCell ref="Y6:AD6"/>
    <mergeCell ref="Y7:AD7"/>
    <mergeCell ref="Y8:AD8"/>
    <mergeCell ref="A53:B53"/>
    <mergeCell ref="A44:B44"/>
    <mergeCell ref="A19:B19"/>
    <mergeCell ref="A11:B11"/>
    <mergeCell ref="A52:B52"/>
    <mergeCell ref="A49:B49"/>
    <mergeCell ref="A50:B50"/>
    <mergeCell ref="A51:B51"/>
    <mergeCell ref="A48:B48"/>
    <mergeCell ref="A46:B46"/>
    <mergeCell ref="A47:B47"/>
    <mergeCell ref="A27:B27"/>
    <mergeCell ref="A43:B43"/>
    <mergeCell ref="A35:B35"/>
    <mergeCell ref="A45:B45"/>
    <mergeCell ref="Y26:AD26"/>
    <mergeCell ref="Y27:AD27"/>
    <mergeCell ref="Y29:AD29"/>
    <mergeCell ref="Y40:AD40"/>
    <mergeCell ref="Y41:AD41"/>
    <mergeCell ref="Y30:AD30"/>
    <mergeCell ref="Y31:AD31"/>
    <mergeCell ref="Y43:AD43"/>
    <mergeCell ref="Y32:AD32"/>
    <mergeCell ref="Y33:AD33"/>
    <mergeCell ref="Y34:AD34"/>
    <mergeCell ref="Y35:AD35"/>
    <mergeCell ref="Y36:AD36"/>
    <mergeCell ref="Y4:AD4"/>
    <mergeCell ref="A1:AC1"/>
    <mergeCell ref="A2:A3"/>
    <mergeCell ref="B2:B3"/>
    <mergeCell ref="C2:C3"/>
    <mergeCell ref="D2:D3"/>
    <mergeCell ref="P2:P3"/>
    <mergeCell ref="E2:E3"/>
    <mergeCell ref="Y2:AD3"/>
    <mergeCell ref="G2:G3"/>
    <mergeCell ref="N2:N3"/>
    <mergeCell ref="X2:X3"/>
    <mergeCell ref="R2:R3"/>
    <mergeCell ref="H2:L2"/>
    <mergeCell ref="Y37:AD37"/>
    <mergeCell ref="Y39:AD39"/>
    <mergeCell ref="Y42:AD42"/>
    <mergeCell ref="Y38:AD38"/>
    <mergeCell ref="Y9:AD9"/>
    <mergeCell ref="Y10:AD10"/>
    <mergeCell ref="Y24:AD24"/>
    <mergeCell ref="A10:B10"/>
    <mergeCell ref="Y11:AD11"/>
    <mergeCell ref="Y12:AD12"/>
    <mergeCell ref="Y25:AD25"/>
    <mergeCell ref="Y28:AD28"/>
    <mergeCell ref="Y13:AD13"/>
    <mergeCell ref="Y15:AD15"/>
    <mergeCell ref="Y14:AD14"/>
    <mergeCell ref="Y23:AD23"/>
    <mergeCell ref="Y22:AD22"/>
    <mergeCell ref="Y16:AD16"/>
    <mergeCell ref="Y17:AD17"/>
    <mergeCell ref="Y18:AD18"/>
    <mergeCell ref="Y19:AD19"/>
    <mergeCell ref="Y20:AD20"/>
    <mergeCell ref="Y21:AD21"/>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AR55"/>
  <sheetViews>
    <sheetView zoomScale="130" zoomScaleNormal="130" workbookViewId="0">
      <pane ySplit="3" topLeftCell="A22" activePane="bottomLeft" state="frozen"/>
      <selection pane="bottomLeft" activeCell="A2" sqref="A2:A3"/>
    </sheetView>
  </sheetViews>
  <sheetFormatPr baseColWidth="10" defaultRowHeight="12.75" x14ac:dyDescent="0.2"/>
  <cols>
    <col min="1" max="1" width="9.7109375" customWidth="1"/>
    <col min="2" max="2" width="6.28515625" customWidth="1"/>
    <col min="3" max="3" width="6" customWidth="1"/>
    <col min="4" max="4" width="6.140625" customWidth="1"/>
    <col min="5" max="5" width="3.85546875" customWidth="1"/>
    <col min="6" max="6" width="4.7109375" style="47" hidden="1" customWidth="1"/>
    <col min="7" max="7" width="5.7109375" customWidth="1"/>
    <col min="8" max="8" width="8.7109375" hidden="1" customWidth="1"/>
    <col min="9" max="9" width="6.140625" customWidth="1"/>
    <col min="10" max="10" width="7" customWidth="1"/>
    <col min="11" max="11" width="5.7109375" hidden="1" customWidth="1"/>
    <col min="12" max="12" width="6.85546875" hidden="1" customWidth="1"/>
    <col min="13" max="13" width="6" customWidth="1"/>
    <col min="14" max="14" width="3.42578125" customWidth="1"/>
    <col min="15" max="15" width="3.42578125" style="47" hidden="1" customWidth="1"/>
    <col min="16" max="16" width="4.140625" customWidth="1"/>
    <col min="17" max="17" width="3.140625" style="47" hidden="1" customWidth="1"/>
    <col min="18" max="18" width="5" customWidth="1"/>
    <col min="19" max="19" width="3.42578125" style="47" hidden="1" customWidth="1"/>
    <col min="20" max="20" width="4.140625" customWidth="1"/>
    <col min="21" max="21" width="3.85546875" style="47" hidden="1" customWidth="1"/>
    <col min="22" max="22" width="3.85546875" customWidth="1"/>
    <col min="23" max="23" width="3.85546875" style="47" hidden="1" customWidth="1"/>
    <col min="24" max="24" width="9.140625" customWidth="1"/>
    <col min="25" max="25" width="17.85546875" customWidth="1"/>
    <col min="26" max="26" width="10.42578125" customWidth="1"/>
    <col min="27" max="27" width="7.42578125" customWidth="1"/>
    <col min="28" max="28" width="6.42578125" customWidth="1"/>
    <col min="29" max="29" width="5.7109375" customWidth="1"/>
    <col min="30" max="30" width="6.42578125" customWidth="1"/>
    <col min="31" max="31" width="8" customWidth="1"/>
    <col min="32" max="32" width="11.42578125" hidden="1" customWidth="1"/>
  </cols>
  <sheetData>
    <row r="1" spans="1:44" ht="18.75" customHeight="1" x14ac:dyDescent="0.25">
      <c r="A1" s="423" t="s">
        <v>264</v>
      </c>
      <c r="B1" s="423"/>
      <c r="C1" s="423"/>
      <c r="D1" s="423"/>
      <c r="E1" s="423"/>
      <c r="F1" s="423"/>
      <c r="G1" s="423"/>
      <c r="H1" s="423"/>
      <c r="I1" s="423"/>
      <c r="J1" s="423"/>
      <c r="K1" s="423"/>
      <c r="L1" s="423"/>
      <c r="M1" s="423"/>
      <c r="N1" s="423"/>
      <c r="O1" s="423"/>
      <c r="P1" s="423"/>
      <c r="Q1" s="423"/>
      <c r="R1" s="423"/>
      <c r="S1" s="423"/>
      <c r="T1" s="423"/>
      <c r="U1" s="423"/>
      <c r="V1" s="423"/>
      <c r="W1" s="423"/>
      <c r="X1" s="423"/>
      <c r="Y1" s="424"/>
      <c r="Z1" s="424"/>
      <c r="AA1" s="424"/>
      <c r="AB1" s="424"/>
      <c r="AC1" s="424"/>
      <c r="AD1" s="424"/>
      <c r="AE1" s="132"/>
    </row>
    <row r="2" spans="1:44" ht="17.25" customHeight="1" x14ac:dyDescent="0.2">
      <c r="A2" s="533" t="s">
        <v>1</v>
      </c>
      <c r="B2" s="533" t="s">
        <v>9</v>
      </c>
      <c r="C2" s="533" t="s">
        <v>0</v>
      </c>
      <c r="D2" s="533" t="s">
        <v>14</v>
      </c>
      <c r="E2" s="533" t="s">
        <v>15</v>
      </c>
      <c r="F2" s="43" t="s">
        <v>15</v>
      </c>
      <c r="G2" s="518" t="s">
        <v>12</v>
      </c>
      <c r="H2" s="439" t="s">
        <v>296</v>
      </c>
      <c r="I2" s="440"/>
      <c r="J2" s="440"/>
      <c r="K2" s="440"/>
      <c r="L2" s="441"/>
      <c r="M2" s="25" t="s">
        <v>16</v>
      </c>
      <c r="N2" s="516" t="s">
        <v>39</v>
      </c>
      <c r="O2" s="84"/>
      <c r="P2" s="516" t="s">
        <v>11</v>
      </c>
      <c r="Q2" s="84"/>
      <c r="R2" s="516" t="s">
        <v>21</v>
      </c>
      <c r="S2" s="84"/>
      <c r="T2" s="25" t="s">
        <v>18</v>
      </c>
      <c r="U2" s="84"/>
      <c r="V2" s="25" t="s">
        <v>18</v>
      </c>
      <c r="W2" s="88"/>
      <c r="X2" s="525" t="s">
        <v>13</v>
      </c>
      <c r="Y2" s="535" t="s">
        <v>215</v>
      </c>
      <c r="Z2" s="535"/>
      <c r="AA2" s="535"/>
      <c r="AB2" s="535"/>
      <c r="AC2" s="535"/>
      <c r="AD2" s="535"/>
      <c r="AE2" s="536"/>
    </row>
    <row r="3" spans="1:44" ht="12.75" customHeight="1" x14ac:dyDescent="0.2">
      <c r="A3" s="534"/>
      <c r="B3" s="534"/>
      <c r="C3" s="534"/>
      <c r="D3" s="534"/>
      <c r="E3" s="534"/>
      <c r="F3" s="43"/>
      <c r="G3" s="519"/>
      <c r="H3" s="225" t="s">
        <v>0</v>
      </c>
      <c r="I3" s="197" t="s">
        <v>14</v>
      </c>
      <c r="J3" s="197" t="s">
        <v>15</v>
      </c>
      <c r="K3" s="204"/>
      <c r="L3" s="225" t="s">
        <v>12</v>
      </c>
      <c r="M3" s="26" t="s">
        <v>17</v>
      </c>
      <c r="N3" s="517"/>
      <c r="O3" s="85"/>
      <c r="P3" s="517"/>
      <c r="Q3" s="85"/>
      <c r="R3" s="517"/>
      <c r="S3" s="85"/>
      <c r="T3" s="26" t="s">
        <v>19</v>
      </c>
      <c r="U3" s="85"/>
      <c r="V3" s="26" t="s">
        <v>20</v>
      </c>
      <c r="W3" s="89"/>
      <c r="X3" s="525"/>
      <c r="Y3" s="535"/>
      <c r="Z3" s="535"/>
      <c r="AA3" s="535"/>
      <c r="AB3" s="535"/>
      <c r="AC3" s="535"/>
      <c r="AD3" s="535"/>
      <c r="AE3" s="536"/>
    </row>
    <row r="4" spans="1:44" s="47" customFormat="1" ht="12" hidden="1" customHeight="1" x14ac:dyDescent="0.2">
      <c r="A4" s="2" t="s">
        <v>7</v>
      </c>
      <c r="B4" s="53">
        <v>1</v>
      </c>
      <c r="C4" s="24"/>
      <c r="D4" s="24"/>
      <c r="E4" s="24"/>
      <c r="F4" s="44">
        <f>E4</f>
        <v>0</v>
      </c>
      <c r="G4" s="58" t="str">
        <f t="shared" ref="G4:G18" si="0">IF((D4*60+F4)=0,"",ROUND((C4*60)/(D4*60+F4),1))</f>
        <v/>
      </c>
      <c r="H4" s="199"/>
      <c r="I4" s="199"/>
      <c r="J4" s="199"/>
      <c r="K4" s="44">
        <f t="shared" ref="K4:K9" si="1">J4</f>
        <v>0</v>
      </c>
      <c r="L4" s="206" t="str">
        <f t="shared" ref="L4:L18" si="2">IF((I4*60+K4)=0,"",ROUND((H4*60)/(I4*60+K4),1))</f>
        <v/>
      </c>
      <c r="M4" s="78"/>
      <c r="N4" s="78"/>
      <c r="O4" s="107">
        <f>IF(N4="",0,1)</f>
        <v>0</v>
      </c>
      <c r="P4" s="78"/>
      <c r="Q4" s="107">
        <f>IF(P4="",0,1)</f>
        <v>0</v>
      </c>
      <c r="R4" s="78"/>
      <c r="S4" s="107">
        <f>IF(R4="",0,1)</f>
        <v>0</v>
      </c>
      <c r="T4" s="78"/>
      <c r="U4" s="107">
        <f>IF(T4="",0,1)</f>
        <v>0</v>
      </c>
      <c r="V4" s="78"/>
      <c r="W4" s="107">
        <f>IF(V4="",0,1)</f>
        <v>0</v>
      </c>
      <c r="X4" s="152"/>
      <c r="Y4" s="526" t="s">
        <v>204</v>
      </c>
      <c r="Z4" s="526"/>
      <c r="AA4" s="526"/>
      <c r="AB4" s="526"/>
      <c r="AC4" s="526"/>
      <c r="AD4" s="526"/>
      <c r="AE4" s="527"/>
      <c r="AK4"/>
      <c r="AL4"/>
      <c r="AM4"/>
      <c r="AN4"/>
      <c r="AO4"/>
      <c r="AP4"/>
      <c r="AQ4"/>
      <c r="AR4"/>
    </row>
    <row r="5" spans="1:44" s="47" customFormat="1" ht="12" hidden="1" customHeight="1" x14ac:dyDescent="0.2">
      <c r="A5" s="2" t="s">
        <v>8</v>
      </c>
      <c r="B5" s="233">
        <v>1</v>
      </c>
      <c r="C5" s="24"/>
      <c r="D5" s="24"/>
      <c r="E5" s="24"/>
      <c r="F5" s="44">
        <f t="shared" ref="F5:F9" si="3">E5</f>
        <v>0</v>
      </c>
      <c r="G5" s="58" t="str">
        <f t="shared" si="0"/>
        <v/>
      </c>
      <c r="H5" s="199"/>
      <c r="I5" s="199"/>
      <c r="J5" s="199"/>
      <c r="K5" s="44">
        <f t="shared" si="1"/>
        <v>0</v>
      </c>
      <c r="L5" s="206" t="str">
        <f t="shared" si="2"/>
        <v/>
      </c>
      <c r="M5" s="78"/>
      <c r="N5" s="78"/>
      <c r="O5" s="107">
        <f t="shared" ref="O5:W9" si="4">IF(N5="",O4,O4+1)</f>
        <v>0</v>
      </c>
      <c r="P5" s="78"/>
      <c r="Q5" s="107">
        <f t="shared" si="4"/>
        <v>0</v>
      </c>
      <c r="R5" s="78"/>
      <c r="S5" s="107">
        <f t="shared" si="4"/>
        <v>0</v>
      </c>
      <c r="T5" s="78"/>
      <c r="U5" s="107">
        <f t="shared" si="4"/>
        <v>0</v>
      </c>
      <c r="V5" s="78"/>
      <c r="W5" s="107">
        <f t="shared" si="4"/>
        <v>0</v>
      </c>
      <c r="X5" s="152"/>
      <c r="Y5" s="526" t="s">
        <v>229</v>
      </c>
      <c r="Z5" s="526"/>
      <c r="AA5" s="526"/>
      <c r="AB5" s="526"/>
      <c r="AC5" s="526"/>
      <c r="AD5" s="526"/>
      <c r="AE5" s="527"/>
      <c r="AK5"/>
      <c r="AL5"/>
      <c r="AM5"/>
      <c r="AN5"/>
      <c r="AO5"/>
      <c r="AP5"/>
      <c r="AQ5"/>
      <c r="AR5"/>
    </row>
    <row r="6" spans="1:44" s="47" customFormat="1" ht="12" hidden="1" customHeight="1" x14ac:dyDescent="0.2">
      <c r="A6" s="2" t="s">
        <v>2</v>
      </c>
      <c r="B6" s="233">
        <v>1</v>
      </c>
      <c r="C6" s="24"/>
      <c r="D6" s="24"/>
      <c r="E6" s="24"/>
      <c r="F6" s="44">
        <f t="shared" si="3"/>
        <v>0</v>
      </c>
      <c r="G6" s="58" t="str">
        <f t="shared" si="0"/>
        <v/>
      </c>
      <c r="H6" s="199"/>
      <c r="I6" s="199"/>
      <c r="J6" s="199"/>
      <c r="K6" s="44">
        <f t="shared" si="1"/>
        <v>0</v>
      </c>
      <c r="L6" s="206" t="str">
        <f t="shared" si="2"/>
        <v/>
      </c>
      <c r="M6" s="78"/>
      <c r="N6" s="78"/>
      <c r="O6" s="107">
        <f t="shared" si="4"/>
        <v>0</v>
      </c>
      <c r="P6" s="78"/>
      <c r="Q6" s="107">
        <f t="shared" si="4"/>
        <v>0</v>
      </c>
      <c r="R6" s="78"/>
      <c r="S6" s="107">
        <f t="shared" si="4"/>
        <v>0</v>
      </c>
      <c r="T6" s="78"/>
      <c r="U6" s="107">
        <f t="shared" si="4"/>
        <v>0</v>
      </c>
      <c r="V6" s="78"/>
      <c r="W6" s="107">
        <f t="shared" si="4"/>
        <v>0</v>
      </c>
      <c r="X6" s="152"/>
      <c r="Y6" s="528" t="s">
        <v>247</v>
      </c>
      <c r="Z6" s="529"/>
      <c r="AA6" s="529"/>
      <c r="AB6" s="529"/>
      <c r="AC6" s="529"/>
      <c r="AD6" s="529"/>
      <c r="AE6" s="530"/>
      <c r="AK6"/>
      <c r="AL6"/>
      <c r="AM6"/>
      <c r="AN6"/>
      <c r="AO6"/>
      <c r="AP6"/>
      <c r="AQ6"/>
      <c r="AR6"/>
    </row>
    <row r="7" spans="1:44" s="47" customFormat="1" ht="12" customHeight="1" x14ac:dyDescent="0.2">
      <c r="A7" s="2" t="s">
        <v>3</v>
      </c>
      <c r="B7" s="233">
        <v>1</v>
      </c>
      <c r="C7" s="24"/>
      <c r="D7" s="24"/>
      <c r="E7" s="24"/>
      <c r="F7" s="44">
        <f t="shared" si="3"/>
        <v>0</v>
      </c>
      <c r="G7" s="58" t="str">
        <f t="shared" si="0"/>
        <v/>
      </c>
      <c r="H7" s="199"/>
      <c r="I7" s="199"/>
      <c r="J7" s="199"/>
      <c r="K7" s="44">
        <f t="shared" si="1"/>
        <v>0</v>
      </c>
      <c r="L7" s="206" t="str">
        <f t="shared" si="2"/>
        <v/>
      </c>
      <c r="M7" s="78"/>
      <c r="N7" s="78"/>
      <c r="O7" s="107">
        <f t="shared" si="4"/>
        <v>0</v>
      </c>
      <c r="P7" s="78"/>
      <c r="Q7" s="107">
        <f t="shared" si="4"/>
        <v>0</v>
      </c>
      <c r="R7" s="78"/>
      <c r="S7" s="107">
        <f t="shared" si="4"/>
        <v>0</v>
      </c>
      <c r="T7" s="78"/>
      <c r="U7" s="107">
        <f t="shared" si="4"/>
        <v>0</v>
      </c>
      <c r="V7" s="78"/>
      <c r="W7" s="107">
        <f t="shared" si="4"/>
        <v>0</v>
      </c>
      <c r="X7" s="152"/>
      <c r="Y7" s="528" t="s">
        <v>247</v>
      </c>
      <c r="Z7" s="529"/>
      <c r="AA7" s="529"/>
      <c r="AB7" s="529"/>
      <c r="AC7" s="529"/>
      <c r="AD7" s="529"/>
      <c r="AE7" s="530"/>
      <c r="AK7"/>
      <c r="AL7"/>
      <c r="AM7"/>
      <c r="AN7"/>
      <c r="AO7"/>
      <c r="AP7"/>
      <c r="AQ7"/>
      <c r="AR7"/>
    </row>
    <row r="8" spans="1:44" s="47" customFormat="1" ht="12" customHeight="1" x14ac:dyDescent="0.2">
      <c r="A8" s="53" t="s">
        <v>4</v>
      </c>
      <c r="B8" s="233">
        <f t="shared" ref="B8:B9" si="5">B7+1</f>
        <v>2</v>
      </c>
      <c r="C8" s="24"/>
      <c r="D8" s="24"/>
      <c r="E8" s="24"/>
      <c r="F8" s="44">
        <f t="shared" si="3"/>
        <v>0</v>
      </c>
      <c r="G8" s="58" t="str">
        <f t="shared" si="0"/>
        <v/>
      </c>
      <c r="H8" s="199"/>
      <c r="I8" s="199"/>
      <c r="J8" s="199"/>
      <c r="K8" s="44">
        <f t="shared" si="1"/>
        <v>0</v>
      </c>
      <c r="L8" s="206" t="str">
        <f t="shared" si="2"/>
        <v/>
      </c>
      <c r="M8" s="78"/>
      <c r="N8" s="78"/>
      <c r="O8" s="107">
        <f t="shared" si="4"/>
        <v>0</v>
      </c>
      <c r="P8" s="78"/>
      <c r="Q8" s="107">
        <f t="shared" si="4"/>
        <v>0</v>
      </c>
      <c r="R8" s="78"/>
      <c r="S8" s="107">
        <f t="shared" si="4"/>
        <v>0</v>
      </c>
      <c r="T8" s="78"/>
      <c r="U8" s="107">
        <f t="shared" si="4"/>
        <v>0</v>
      </c>
      <c r="V8" s="78"/>
      <c r="W8" s="107">
        <f t="shared" si="4"/>
        <v>0</v>
      </c>
      <c r="X8" s="152"/>
      <c r="Y8" s="444"/>
      <c r="Z8" s="445"/>
      <c r="AA8" s="445"/>
      <c r="AB8" s="445"/>
      <c r="AC8" s="445"/>
      <c r="AD8" s="445"/>
      <c r="AE8" s="446"/>
      <c r="AK8"/>
      <c r="AL8"/>
      <c r="AM8"/>
      <c r="AN8"/>
      <c r="AO8"/>
      <c r="AP8"/>
      <c r="AQ8"/>
      <c r="AR8"/>
    </row>
    <row r="9" spans="1:44" s="47" customFormat="1" ht="12" customHeight="1" x14ac:dyDescent="0.2">
      <c r="A9" s="44" t="s">
        <v>5</v>
      </c>
      <c r="B9" s="232">
        <f t="shared" si="5"/>
        <v>3</v>
      </c>
      <c r="C9" s="24"/>
      <c r="D9" s="24"/>
      <c r="E9" s="24"/>
      <c r="F9" s="44">
        <f t="shared" si="3"/>
        <v>0</v>
      </c>
      <c r="G9" s="58" t="str">
        <f t="shared" si="0"/>
        <v/>
      </c>
      <c r="H9" s="199"/>
      <c r="I9" s="199"/>
      <c r="J9" s="199"/>
      <c r="K9" s="44">
        <f t="shared" si="1"/>
        <v>0</v>
      </c>
      <c r="L9" s="206" t="str">
        <f t="shared" si="2"/>
        <v/>
      </c>
      <c r="M9" s="78"/>
      <c r="N9" s="78"/>
      <c r="O9" s="107">
        <f t="shared" si="4"/>
        <v>0</v>
      </c>
      <c r="P9" s="78"/>
      <c r="Q9" s="107">
        <f t="shared" si="4"/>
        <v>0</v>
      </c>
      <c r="R9" s="78"/>
      <c r="S9" s="107">
        <f t="shared" si="4"/>
        <v>0</v>
      </c>
      <c r="T9" s="78"/>
      <c r="U9" s="107">
        <f t="shared" si="4"/>
        <v>0</v>
      </c>
      <c r="V9" s="78"/>
      <c r="W9" s="107">
        <f t="shared" si="4"/>
        <v>0</v>
      </c>
      <c r="X9" s="152"/>
      <c r="Y9" s="444"/>
      <c r="Z9" s="445"/>
      <c r="AA9" s="445"/>
      <c r="AB9" s="445"/>
      <c r="AC9" s="445"/>
      <c r="AD9" s="445"/>
      <c r="AE9" s="446"/>
      <c r="AK9"/>
      <c r="AL9"/>
      <c r="AM9"/>
      <c r="AN9"/>
      <c r="AO9"/>
      <c r="AP9"/>
      <c r="AQ9"/>
      <c r="AR9"/>
    </row>
    <row r="10" spans="1:44" s="47" customFormat="1" ht="12" customHeight="1" x14ac:dyDescent="0.2">
      <c r="A10" s="397" t="s">
        <v>10</v>
      </c>
      <c r="B10" s="398"/>
      <c r="C10" s="11">
        <f>SUM(C4:C9)</f>
        <v>0</v>
      </c>
      <c r="D10" s="11">
        <f>SUM(D4:D9)+ROUNDDOWN(F10/60,0)</f>
        <v>0</v>
      </c>
      <c r="E10" s="11">
        <f>F10-60*ROUNDDOWN(F10/60,0)</f>
        <v>0</v>
      </c>
      <c r="F10" s="90">
        <f>SUM(F4:F9)</f>
        <v>0</v>
      </c>
      <c r="G10" s="34">
        <f>IF((D10*60+E10)=0,0,ROUND((C10*60)/(D10*60+E10),1))</f>
        <v>0</v>
      </c>
      <c r="H10" s="11">
        <f>SUM(H4:H9)</f>
        <v>0</v>
      </c>
      <c r="I10" s="11">
        <f>SUM(I4:I9)+ROUNDDOWN(K10/60,0)</f>
        <v>0</v>
      </c>
      <c r="J10" s="11">
        <f>K10-60*ROUNDDOWN(K10/60,0)</f>
        <v>0</v>
      </c>
      <c r="K10" s="90">
        <f>SUM(K4:K9)</f>
        <v>0</v>
      </c>
      <c r="L10" s="34">
        <f>IF((I10*60+J10)=0,0,ROUND((H10*60)/(I10*60+J10),1))</f>
        <v>0</v>
      </c>
      <c r="M10" s="18">
        <f>SUM(M4:M9)</f>
        <v>0</v>
      </c>
      <c r="N10" s="18">
        <f>IF(SUM(N4:N9)=0,0,ROUND(AVERAGE(N4:N9),0))</f>
        <v>0</v>
      </c>
      <c r="O10" s="108">
        <f>IF(O9=0,0,1)</f>
        <v>0</v>
      </c>
      <c r="P10" s="18">
        <f>IF(SUM(P4:P9)=0,0,ROUND(AVERAGE(P4:P9),0))</f>
        <v>0</v>
      </c>
      <c r="Q10" s="108">
        <f>IF(Q9=0,0,1)</f>
        <v>0</v>
      </c>
      <c r="R10" s="18">
        <f>IF(SUM(R4:R9)=0,0,ROUND(AVERAGE(R4:R9),0))</f>
        <v>0</v>
      </c>
      <c r="S10" s="108">
        <f>IF(S9=0,0,1)</f>
        <v>0</v>
      </c>
      <c r="T10" s="18">
        <f>IF(SUM(T4:T9)=0,0,ROUND(AVERAGE(T4:T9),0))</f>
        <v>0</v>
      </c>
      <c r="U10" s="108">
        <f>IF(U9=0,0,1)</f>
        <v>0</v>
      </c>
      <c r="V10" s="18">
        <f>IF(SUM(V4:V9)=0,0,ROUND(AVERAGE(V4:V9),0))</f>
        <v>0</v>
      </c>
      <c r="W10" s="108">
        <f>IF(W9=0,0,1)</f>
        <v>0</v>
      </c>
      <c r="X10" s="153"/>
      <c r="Y10" s="405"/>
      <c r="Z10" s="405"/>
      <c r="AA10" s="405"/>
      <c r="AB10" s="405"/>
      <c r="AC10" s="405"/>
      <c r="AD10" s="405"/>
      <c r="AE10" s="406"/>
      <c r="AK10"/>
      <c r="AL10"/>
      <c r="AM10"/>
      <c r="AN10"/>
      <c r="AO10"/>
      <c r="AP10"/>
      <c r="AQ10"/>
      <c r="AR10"/>
    </row>
    <row r="11" spans="1:44" ht="12" customHeight="1" x14ac:dyDescent="0.2">
      <c r="A11" s="454" t="s">
        <v>187</v>
      </c>
      <c r="B11" s="455"/>
      <c r="C11" s="46">
        <f>C10+Août!C43</f>
        <v>0</v>
      </c>
      <c r="D11" s="46">
        <f>D10+Août!D43+ROUNDDOWN(F11/60,0)</f>
        <v>0</v>
      </c>
      <c r="E11" s="46">
        <f>F11-60*ROUNDDOWN(F11/60,0)</f>
        <v>0</v>
      </c>
      <c r="F11" s="91">
        <f>E10+Août!E43</f>
        <v>0</v>
      </c>
      <c r="G11" s="46">
        <f>IF((D11*60+E11)=0,0,ROUND((C11*60)/(D11*60+E11),1))</f>
        <v>0</v>
      </c>
      <c r="H11" s="46">
        <f>H10+Août!H43</f>
        <v>0</v>
      </c>
      <c r="I11" s="46">
        <f>I10+Août!I43+ROUNDDOWN(K11/60,0)</f>
        <v>0</v>
      </c>
      <c r="J11" s="46">
        <f>K11-60*ROUNDDOWN(K11/60,0)</f>
        <v>0</v>
      </c>
      <c r="K11" s="91">
        <f>J10+Août!J43</f>
        <v>0</v>
      </c>
      <c r="L11" s="46">
        <f>IF((I11*60+J11)=0,0,ROUND((H11*60)/(I11*60+J11),1))</f>
        <v>0</v>
      </c>
      <c r="M11" s="56">
        <f>M10+Août!M43</f>
        <v>0</v>
      </c>
      <c r="N11" s="56">
        <f>IF(N10=0,Août!N43,IF(N10+Août!N43=0,"",ROUND((SUM(N4:N9)+SUM(Août!N36:'Août'!N39))/(O9+Août!O39),0)))</f>
        <v>0</v>
      </c>
      <c r="O11" s="242"/>
      <c r="P11" s="56">
        <f>IF(P10=0,Août!P43,IF(P10+Août!P43=0,"",ROUND((SUM(P4:P9)+SUM(Août!P36:'Août'!P39))/(Q9+Août!Q39),0)))</f>
        <v>0</v>
      </c>
      <c r="Q11" s="242"/>
      <c r="R11" s="56">
        <f>IF(R10=0,Août!R43,IF(R10+Août!R43=0,"",ROUND((SUM(R4:R9)+SUM(Août!R36:'Août'!R39))/(S9+Août!S39),0)))</f>
        <v>0</v>
      </c>
      <c r="S11" s="242"/>
      <c r="T11" s="56">
        <f>IF(T10=0,Août!T43,IF(T10+Août!T43=0,"",ROUND((SUM(T4:T9)+SUM(Août!T36:'Août'!T39))/(U9+Août!U39),0)))</f>
        <v>0</v>
      </c>
      <c r="U11" s="242"/>
      <c r="V11" s="56">
        <f>IF(V10=0,Août!V43,IF(V10+Août!V43=0,"",ROUND((SUM(V4:V9)+SUM(Août!V36:'Août'!V39))/(W9+Août!W39),0)))</f>
        <v>0</v>
      </c>
      <c r="W11" s="242"/>
      <c r="X11" s="151"/>
      <c r="Y11" s="531"/>
      <c r="Z11" s="531"/>
      <c r="AA11" s="531"/>
      <c r="AB11" s="531"/>
      <c r="AC11" s="531"/>
      <c r="AD11" s="531"/>
      <c r="AE11" s="532"/>
    </row>
    <row r="12" spans="1:44" ht="12" customHeight="1" x14ac:dyDescent="0.2">
      <c r="A12" s="2" t="s">
        <v>6</v>
      </c>
      <c r="B12" s="2">
        <f>B9+1</f>
        <v>4</v>
      </c>
      <c r="C12" s="24"/>
      <c r="D12" s="24"/>
      <c r="E12" s="24"/>
      <c r="F12" s="44">
        <f t="shared" ref="F12:F18" si="6">E12</f>
        <v>0</v>
      </c>
      <c r="G12" s="58" t="str">
        <f t="shared" si="0"/>
        <v/>
      </c>
      <c r="H12" s="199"/>
      <c r="I12" s="199"/>
      <c r="J12" s="199"/>
      <c r="K12" s="44">
        <f>J12</f>
        <v>0</v>
      </c>
      <c r="L12" s="206" t="str">
        <f t="shared" si="2"/>
        <v/>
      </c>
      <c r="M12" s="78"/>
      <c r="N12" s="78"/>
      <c r="O12" s="107">
        <f>IF(N12="",0,1)</f>
        <v>0</v>
      </c>
      <c r="P12" s="78"/>
      <c r="Q12" s="107">
        <f>IF(P12="",0,1)</f>
        <v>0</v>
      </c>
      <c r="R12" s="78"/>
      <c r="S12" s="107">
        <f>IF(R12="",0,1)</f>
        <v>0</v>
      </c>
      <c r="T12" s="78"/>
      <c r="U12" s="107">
        <f>IF(T12="",0,1)</f>
        <v>0</v>
      </c>
      <c r="V12" s="78"/>
      <c r="W12" s="107">
        <f>IF(V12="",0,1)</f>
        <v>0</v>
      </c>
      <c r="X12" s="152"/>
      <c r="Y12" s="415"/>
      <c r="Z12" s="415"/>
      <c r="AA12" s="415"/>
      <c r="AB12" s="415"/>
      <c r="AC12" s="415"/>
      <c r="AD12" s="415"/>
      <c r="AE12" s="416"/>
    </row>
    <row r="13" spans="1:44" ht="12" customHeight="1" x14ac:dyDescent="0.2">
      <c r="A13" s="2" t="s">
        <v>7</v>
      </c>
      <c r="B13" s="2">
        <f t="shared" ref="B13:B18" si="7">B12+1</f>
        <v>5</v>
      </c>
      <c r="C13" s="24"/>
      <c r="D13" s="24"/>
      <c r="E13" s="24"/>
      <c r="F13" s="44">
        <f t="shared" si="6"/>
        <v>0</v>
      </c>
      <c r="G13" s="58" t="str">
        <f t="shared" si="0"/>
        <v/>
      </c>
      <c r="H13" s="199"/>
      <c r="I13" s="199"/>
      <c r="J13" s="199"/>
      <c r="K13" s="44">
        <f t="shared" ref="K13:K18" si="8">J13</f>
        <v>0</v>
      </c>
      <c r="L13" s="206" t="str">
        <f t="shared" si="2"/>
        <v/>
      </c>
      <c r="M13" s="78"/>
      <c r="N13" s="78"/>
      <c r="O13" s="107">
        <f t="shared" ref="O13:O18" si="9">IF(N13="",O12,O12+1)</f>
        <v>0</v>
      </c>
      <c r="P13" s="78"/>
      <c r="Q13" s="107">
        <f t="shared" ref="Q13:Q18" si="10">IF(P13="",Q12,Q12+1)</f>
        <v>0</v>
      </c>
      <c r="R13" s="78"/>
      <c r="S13" s="107">
        <f t="shared" ref="S13:S18" si="11">IF(R13="",S12,S12+1)</f>
        <v>0</v>
      </c>
      <c r="T13" s="78"/>
      <c r="U13" s="107">
        <f t="shared" ref="U13:U18" si="12">IF(T13="",U12,U12+1)</f>
        <v>0</v>
      </c>
      <c r="V13" s="78"/>
      <c r="W13" s="107">
        <f t="shared" ref="W13:W18" si="13">IF(V13="",W12,W12+1)</f>
        <v>0</v>
      </c>
      <c r="X13" s="152"/>
      <c r="Y13" s="415"/>
      <c r="Z13" s="415"/>
      <c r="AA13" s="415"/>
      <c r="AB13" s="415"/>
      <c r="AC13" s="415"/>
      <c r="AD13" s="415"/>
      <c r="AE13" s="416"/>
    </row>
    <row r="14" spans="1:44" ht="12" customHeight="1" x14ac:dyDescent="0.2">
      <c r="A14" s="2" t="s">
        <v>8</v>
      </c>
      <c r="B14" s="2">
        <f t="shared" si="7"/>
        <v>6</v>
      </c>
      <c r="C14" s="24"/>
      <c r="D14" s="24"/>
      <c r="E14" s="24"/>
      <c r="F14" s="44">
        <f t="shared" si="6"/>
        <v>0</v>
      </c>
      <c r="G14" s="58" t="str">
        <f>IF((D14*60+F14)=0,"",ROUND((C14*60)/(D14*60+F14),1))</f>
        <v/>
      </c>
      <c r="H14" s="199"/>
      <c r="I14" s="199"/>
      <c r="J14" s="199"/>
      <c r="K14" s="44">
        <f t="shared" si="8"/>
        <v>0</v>
      </c>
      <c r="L14" s="206" t="str">
        <f>IF((I14*60+K14)=0,"",ROUND((H14*60)/(I14*60+K14),1))</f>
        <v/>
      </c>
      <c r="M14" s="78"/>
      <c r="N14" s="78"/>
      <c r="O14" s="107">
        <f t="shared" si="9"/>
        <v>0</v>
      </c>
      <c r="P14" s="78"/>
      <c r="Q14" s="107">
        <f t="shared" si="10"/>
        <v>0</v>
      </c>
      <c r="R14" s="78"/>
      <c r="S14" s="107">
        <f t="shared" si="11"/>
        <v>0</v>
      </c>
      <c r="T14" s="78"/>
      <c r="U14" s="107">
        <f t="shared" si="12"/>
        <v>0</v>
      </c>
      <c r="V14" s="78"/>
      <c r="W14" s="107">
        <f t="shared" si="13"/>
        <v>0</v>
      </c>
      <c r="X14" s="152"/>
      <c r="Y14" s="415"/>
      <c r="Z14" s="415"/>
      <c r="AA14" s="415"/>
      <c r="AB14" s="415"/>
      <c r="AC14" s="415"/>
      <c r="AD14" s="415"/>
      <c r="AE14" s="416"/>
    </row>
    <row r="15" spans="1:44" ht="12" customHeight="1" x14ac:dyDescent="0.2">
      <c r="A15" s="2" t="s">
        <v>2</v>
      </c>
      <c r="B15" s="2">
        <f t="shared" si="7"/>
        <v>7</v>
      </c>
      <c r="C15" s="24"/>
      <c r="D15" s="24"/>
      <c r="E15" s="24"/>
      <c r="F15" s="44">
        <f t="shared" si="6"/>
        <v>0</v>
      </c>
      <c r="G15" s="58" t="str">
        <f t="shared" si="0"/>
        <v/>
      </c>
      <c r="H15" s="199"/>
      <c r="I15" s="199"/>
      <c r="J15" s="199"/>
      <c r="K15" s="44">
        <f t="shared" si="8"/>
        <v>0</v>
      </c>
      <c r="L15" s="206" t="str">
        <f t="shared" si="2"/>
        <v/>
      </c>
      <c r="M15" s="78"/>
      <c r="N15" s="78"/>
      <c r="O15" s="107">
        <f t="shared" si="9"/>
        <v>0</v>
      </c>
      <c r="P15" s="78"/>
      <c r="Q15" s="107">
        <f t="shared" si="10"/>
        <v>0</v>
      </c>
      <c r="R15" s="78"/>
      <c r="S15" s="107">
        <f t="shared" si="11"/>
        <v>0</v>
      </c>
      <c r="T15" s="78"/>
      <c r="U15" s="107">
        <f t="shared" si="12"/>
        <v>0</v>
      </c>
      <c r="V15" s="78"/>
      <c r="W15" s="107">
        <f t="shared" si="13"/>
        <v>0</v>
      </c>
      <c r="X15" s="152"/>
      <c r="Y15" s="415"/>
      <c r="Z15" s="415"/>
      <c r="AA15" s="415"/>
      <c r="AB15" s="415"/>
      <c r="AC15" s="415"/>
      <c r="AD15" s="415"/>
      <c r="AE15" s="416"/>
    </row>
    <row r="16" spans="1:44" ht="12" customHeight="1" x14ac:dyDescent="0.2">
      <c r="A16" s="2" t="s">
        <v>3</v>
      </c>
      <c r="B16" s="2">
        <f t="shared" si="7"/>
        <v>8</v>
      </c>
      <c r="C16" s="24"/>
      <c r="D16" s="24"/>
      <c r="E16" s="24"/>
      <c r="F16" s="44">
        <f t="shared" si="6"/>
        <v>0</v>
      </c>
      <c r="G16" s="58" t="str">
        <f t="shared" si="0"/>
        <v/>
      </c>
      <c r="H16" s="199"/>
      <c r="I16" s="199"/>
      <c r="J16" s="199"/>
      <c r="K16" s="44">
        <f t="shared" si="8"/>
        <v>0</v>
      </c>
      <c r="L16" s="206" t="str">
        <f t="shared" si="2"/>
        <v/>
      </c>
      <c r="M16" s="78"/>
      <c r="N16" s="78"/>
      <c r="O16" s="107">
        <f t="shared" si="9"/>
        <v>0</v>
      </c>
      <c r="P16" s="78"/>
      <c r="Q16" s="107">
        <f t="shared" si="10"/>
        <v>0</v>
      </c>
      <c r="R16" s="78"/>
      <c r="S16" s="107">
        <f t="shared" si="11"/>
        <v>0</v>
      </c>
      <c r="T16" s="78"/>
      <c r="U16" s="107">
        <f t="shared" si="12"/>
        <v>0</v>
      </c>
      <c r="V16" s="78"/>
      <c r="W16" s="107">
        <f t="shared" si="13"/>
        <v>0</v>
      </c>
      <c r="X16" s="152"/>
      <c r="Y16" s="415"/>
      <c r="Z16" s="415"/>
      <c r="AA16" s="415"/>
      <c r="AB16" s="415"/>
      <c r="AC16" s="415"/>
      <c r="AD16" s="415"/>
      <c r="AE16" s="416"/>
    </row>
    <row r="17" spans="1:31" ht="12" customHeight="1" x14ac:dyDescent="0.2">
      <c r="A17" s="53" t="s">
        <v>4</v>
      </c>
      <c r="B17" s="53">
        <f t="shared" si="7"/>
        <v>9</v>
      </c>
      <c r="C17" s="24"/>
      <c r="D17" s="24"/>
      <c r="E17" s="24"/>
      <c r="F17" s="44">
        <f t="shared" si="6"/>
        <v>0</v>
      </c>
      <c r="G17" s="58" t="str">
        <f t="shared" si="0"/>
        <v/>
      </c>
      <c r="H17" s="199"/>
      <c r="I17" s="199"/>
      <c r="J17" s="199"/>
      <c r="K17" s="44">
        <f t="shared" si="8"/>
        <v>0</v>
      </c>
      <c r="L17" s="206" t="str">
        <f t="shared" si="2"/>
        <v/>
      </c>
      <c r="M17" s="78"/>
      <c r="N17" s="78"/>
      <c r="O17" s="107">
        <f t="shared" si="9"/>
        <v>0</v>
      </c>
      <c r="P17" s="78"/>
      <c r="Q17" s="107">
        <f t="shared" si="10"/>
        <v>0</v>
      </c>
      <c r="R17" s="78"/>
      <c r="S17" s="107">
        <f t="shared" si="11"/>
        <v>0</v>
      </c>
      <c r="T17" s="78"/>
      <c r="U17" s="107">
        <f t="shared" si="12"/>
        <v>0</v>
      </c>
      <c r="V17" s="78"/>
      <c r="W17" s="107">
        <f t="shared" si="13"/>
        <v>0</v>
      </c>
      <c r="X17" s="152"/>
      <c r="Y17" s="415"/>
      <c r="Z17" s="415"/>
      <c r="AA17" s="415"/>
      <c r="AB17" s="415"/>
      <c r="AC17" s="415"/>
      <c r="AD17" s="415"/>
      <c r="AE17" s="416"/>
    </row>
    <row r="18" spans="1:31" ht="12" customHeight="1" x14ac:dyDescent="0.2">
      <c r="A18" s="44" t="s">
        <v>5</v>
      </c>
      <c r="B18" s="44">
        <f t="shared" si="7"/>
        <v>10</v>
      </c>
      <c r="C18" s="24"/>
      <c r="D18" s="24"/>
      <c r="E18" s="24"/>
      <c r="F18" s="44">
        <f t="shared" si="6"/>
        <v>0</v>
      </c>
      <c r="G18" s="58" t="str">
        <f t="shared" si="0"/>
        <v/>
      </c>
      <c r="H18" s="199"/>
      <c r="I18" s="199"/>
      <c r="J18" s="199"/>
      <c r="K18" s="44">
        <f t="shared" si="8"/>
        <v>0</v>
      </c>
      <c r="L18" s="206" t="str">
        <f t="shared" si="2"/>
        <v/>
      </c>
      <c r="M18" s="78"/>
      <c r="N18" s="78"/>
      <c r="O18" s="107">
        <f t="shared" si="9"/>
        <v>0</v>
      </c>
      <c r="P18" s="78"/>
      <c r="Q18" s="107">
        <f t="shared" si="10"/>
        <v>0</v>
      </c>
      <c r="R18" s="78"/>
      <c r="S18" s="107">
        <f t="shared" si="11"/>
        <v>0</v>
      </c>
      <c r="T18" s="78"/>
      <c r="U18" s="107">
        <f t="shared" si="12"/>
        <v>0</v>
      </c>
      <c r="V18" s="78"/>
      <c r="W18" s="107">
        <f t="shared" si="13"/>
        <v>0</v>
      </c>
      <c r="X18" s="152"/>
      <c r="Y18" s="415"/>
      <c r="Z18" s="415"/>
      <c r="AA18" s="415"/>
      <c r="AB18" s="415"/>
      <c r="AC18" s="415"/>
      <c r="AD18" s="415"/>
      <c r="AE18" s="416"/>
    </row>
    <row r="19" spans="1:31" ht="12" customHeight="1" x14ac:dyDescent="0.2">
      <c r="A19" s="397" t="s">
        <v>81</v>
      </c>
      <c r="B19" s="398"/>
      <c r="C19" s="11">
        <f>SUM(C12:C18)</f>
        <v>0</v>
      </c>
      <c r="D19" s="11">
        <f>SUM(D12:D18)+ROUNDDOWN(F19/60,0)</f>
        <v>0</v>
      </c>
      <c r="E19" s="11">
        <f>F19-60*ROUNDDOWN(F19/60,0)</f>
        <v>0</v>
      </c>
      <c r="F19" s="90">
        <f>SUM(F12:F18)</f>
        <v>0</v>
      </c>
      <c r="G19" s="34">
        <f>IF((D19*60+E19)=0,0,ROUND((C19*60)/(D19*60+E19),1))</f>
        <v>0</v>
      </c>
      <c r="H19" s="11">
        <f>SUM(H12:H18)</f>
        <v>0</v>
      </c>
      <c r="I19" s="11">
        <f>SUM(I12:I18)+ROUNDDOWN(K19/60,0)</f>
        <v>0</v>
      </c>
      <c r="J19" s="11">
        <f>K19-60*ROUNDDOWN(K19/60,0)</f>
        <v>0</v>
      </c>
      <c r="K19" s="90">
        <f>SUM(K12:K18)</f>
        <v>0</v>
      </c>
      <c r="L19" s="34">
        <f>IF((I19*60+J19)=0,0,ROUND((H19*60)/(I19*60+J19),1))</f>
        <v>0</v>
      </c>
      <c r="M19" s="18">
        <f>SUM(M12:M18)</f>
        <v>0</v>
      </c>
      <c r="N19" s="18">
        <f>IF(SUM(N12:N18)=0,0,ROUND(AVERAGE(N12:N18),0))</f>
        <v>0</v>
      </c>
      <c r="O19" s="108">
        <f>IF(O18=0,0,1)</f>
        <v>0</v>
      </c>
      <c r="P19" s="18">
        <f>IF(SUM(P12:P18)=0,0,ROUND(AVERAGE(P12:P18),0))</f>
        <v>0</v>
      </c>
      <c r="Q19" s="108">
        <f>IF(Q18=0,0,1)</f>
        <v>0</v>
      </c>
      <c r="R19" s="18">
        <f>IF(SUM(R12:R18)=0,0,ROUND(AVERAGE(R12:R18),0))</f>
        <v>0</v>
      </c>
      <c r="S19" s="108">
        <f>IF(S18=0,0,1)</f>
        <v>0</v>
      </c>
      <c r="T19" s="18">
        <f>IF(SUM(T12:T18)=0,0,ROUND(AVERAGE(T12:T18),0))</f>
        <v>0</v>
      </c>
      <c r="U19" s="108">
        <f>IF(U18=0,0,1)</f>
        <v>0</v>
      </c>
      <c r="V19" s="18">
        <f>IF(SUM(V12:V18)=0,0,ROUND(AVERAGE(V12:V18),0))</f>
        <v>0</v>
      </c>
      <c r="W19" s="108">
        <f>IF(W18=0,0,1)</f>
        <v>0</v>
      </c>
      <c r="X19" s="153"/>
      <c r="Y19" s="405"/>
      <c r="Z19" s="405"/>
      <c r="AA19" s="405"/>
      <c r="AB19" s="405"/>
      <c r="AC19" s="405"/>
      <c r="AD19" s="405"/>
      <c r="AE19" s="406"/>
    </row>
    <row r="20" spans="1:31" ht="12" customHeight="1" x14ac:dyDescent="0.2">
      <c r="A20" s="14" t="s">
        <v>6</v>
      </c>
      <c r="B20" s="2">
        <f>B18+1</f>
        <v>11</v>
      </c>
      <c r="C20" s="24"/>
      <c r="D20" s="24"/>
      <c r="E20" s="24"/>
      <c r="F20" s="44">
        <f t="shared" ref="F20:F26" si="14">E20</f>
        <v>0</v>
      </c>
      <c r="G20" s="58" t="str">
        <f t="shared" ref="G20:G26" si="15">IF((D20*60+F20)=0,"",ROUND((C20*60)/(D20*60+F20),1))</f>
        <v/>
      </c>
      <c r="H20" s="199"/>
      <c r="I20" s="199"/>
      <c r="J20" s="199"/>
      <c r="K20" s="44">
        <f>J20</f>
        <v>0</v>
      </c>
      <c r="L20" s="206" t="str">
        <f t="shared" ref="L20:L26" si="16">IF((I20*60+K20)=0,"",ROUND((H20*60)/(I20*60+K20),1))</f>
        <v/>
      </c>
      <c r="M20" s="78"/>
      <c r="N20" s="78"/>
      <c r="O20" s="107">
        <f>IF(N20="",0,1)</f>
        <v>0</v>
      </c>
      <c r="P20" s="78"/>
      <c r="Q20" s="107">
        <f>IF(P20="",0,1)</f>
        <v>0</v>
      </c>
      <c r="R20" s="78"/>
      <c r="S20" s="107">
        <f>IF(R20="",0,1)</f>
        <v>0</v>
      </c>
      <c r="T20" s="78"/>
      <c r="U20" s="107">
        <f>IF(T20="",0,1)</f>
        <v>0</v>
      </c>
      <c r="V20" s="78"/>
      <c r="W20" s="107">
        <f>IF(V20="",0,1)</f>
        <v>0</v>
      </c>
      <c r="X20" s="152"/>
      <c r="Y20" s="415"/>
      <c r="Z20" s="415"/>
      <c r="AA20" s="415"/>
      <c r="AB20" s="415"/>
      <c r="AC20" s="415"/>
      <c r="AD20" s="415"/>
      <c r="AE20" s="416"/>
    </row>
    <row r="21" spans="1:31" ht="12" customHeight="1" x14ac:dyDescent="0.2">
      <c r="A21" s="14" t="s">
        <v>7</v>
      </c>
      <c r="B21" s="2">
        <f t="shared" ref="B21:B26" si="17">B20+1</f>
        <v>12</v>
      </c>
      <c r="C21" s="24"/>
      <c r="D21" s="24"/>
      <c r="E21" s="24"/>
      <c r="F21" s="44">
        <f t="shared" si="14"/>
        <v>0</v>
      </c>
      <c r="G21" s="58" t="str">
        <f t="shared" si="15"/>
        <v/>
      </c>
      <c r="H21" s="199"/>
      <c r="I21" s="199"/>
      <c r="J21" s="199"/>
      <c r="K21" s="44">
        <f t="shared" ref="K21:K26" si="18">J21</f>
        <v>0</v>
      </c>
      <c r="L21" s="206" t="str">
        <f t="shared" si="16"/>
        <v/>
      </c>
      <c r="M21" s="78"/>
      <c r="N21" s="78"/>
      <c r="O21" s="107">
        <f t="shared" ref="O21:O26" si="19">IF(N21="",O20,O20+1)</f>
        <v>0</v>
      </c>
      <c r="P21" s="78"/>
      <c r="Q21" s="107">
        <f t="shared" ref="Q21:Q26" si="20">IF(P21="",Q20,Q20+1)</f>
        <v>0</v>
      </c>
      <c r="R21" s="78"/>
      <c r="S21" s="107">
        <f t="shared" ref="S21:S26" si="21">IF(R21="",S20,S20+1)</f>
        <v>0</v>
      </c>
      <c r="T21" s="78"/>
      <c r="U21" s="107">
        <f t="shared" ref="U21:U26" si="22">IF(T21="",U20,U20+1)</f>
        <v>0</v>
      </c>
      <c r="V21" s="78"/>
      <c r="W21" s="107">
        <f t="shared" ref="W21:W26" si="23">IF(V21="",W20,W20+1)</f>
        <v>0</v>
      </c>
      <c r="X21" s="152"/>
      <c r="Y21" s="415"/>
      <c r="Z21" s="415"/>
      <c r="AA21" s="415"/>
      <c r="AB21" s="415"/>
      <c r="AC21" s="415"/>
      <c r="AD21" s="415"/>
      <c r="AE21" s="416"/>
    </row>
    <row r="22" spans="1:31" ht="12" customHeight="1" x14ac:dyDescent="0.2">
      <c r="A22" s="14" t="s">
        <v>8</v>
      </c>
      <c r="B22" s="2">
        <f t="shared" si="17"/>
        <v>13</v>
      </c>
      <c r="C22" s="24"/>
      <c r="D22" s="24"/>
      <c r="E22" s="24"/>
      <c r="F22" s="44">
        <f t="shared" si="14"/>
        <v>0</v>
      </c>
      <c r="G22" s="58" t="str">
        <f t="shared" si="15"/>
        <v/>
      </c>
      <c r="H22" s="199"/>
      <c r="I22" s="199"/>
      <c r="J22" s="199"/>
      <c r="K22" s="44">
        <f t="shared" si="18"/>
        <v>0</v>
      </c>
      <c r="L22" s="206" t="str">
        <f t="shared" si="16"/>
        <v/>
      </c>
      <c r="M22" s="78"/>
      <c r="N22" s="78"/>
      <c r="O22" s="107">
        <f t="shared" si="19"/>
        <v>0</v>
      </c>
      <c r="P22" s="78"/>
      <c r="Q22" s="107">
        <f t="shared" si="20"/>
        <v>0</v>
      </c>
      <c r="R22" s="78"/>
      <c r="S22" s="107">
        <f t="shared" si="21"/>
        <v>0</v>
      </c>
      <c r="T22" s="78"/>
      <c r="U22" s="107">
        <f t="shared" si="22"/>
        <v>0</v>
      </c>
      <c r="V22" s="78"/>
      <c r="W22" s="107">
        <f t="shared" si="23"/>
        <v>0</v>
      </c>
      <c r="X22" s="152"/>
      <c r="Y22" s="415"/>
      <c r="Z22" s="415"/>
      <c r="AA22" s="415"/>
      <c r="AB22" s="415"/>
      <c r="AC22" s="415"/>
      <c r="AD22" s="415"/>
      <c r="AE22" s="416"/>
    </row>
    <row r="23" spans="1:31" ht="12" customHeight="1" x14ac:dyDescent="0.2">
      <c r="A23" s="14" t="s">
        <v>2</v>
      </c>
      <c r="B23" s="2">
        <f t="shared" si="17"/>
        <v>14</v>
      </c>
      <c r="C23" s="24"/>
      <c r="D23" s="24"/>
      <c r="E23" s="24"/>
      <c r="F23" s="44">
        <f t="shared" si="14"/>
        <v>0</v>
      </c>
      <c r="G23" s="58" t="str">
        <f t="shared" si="15"/>
        <v/>
      </c>
      <c r="H23" s="199"/>
      <c r="I23" s="199"/>
      <c r="J23" s="199"/>
      <c r="K23" s="44">
        <f t="shared" si="18"/>
        <v>0</v>
      </c>
      <c r="L23" s="206" t="str">
        <f t="shared" si="16"/>
        <v/>
      </c>
      <c r="M23" s="78"/>
      <c r="N23" s="78"/>
      <c r="O23" s="107">
        <f t="shared" si="19"/>
        <v>0</v>
      </c>
      <c r="P23" s="78"/>
      <c r="Q23" s="107">
        <f t="shared" si="20"/>
        <v>0</v>
      </c>
      <c r="R23" s="78"/>
      <c r="S23" s="107">
        <f t="shared" si="21"/>
        <v>0</v>
      </c>
      <c r="T23" s="78"/>
      <c r="U23" s="107">
        <f t="shared" si="22"/>
        <v>0</v>
      </c>
      <c r="V23" s="78"/>
      <c r="W23" s="107">
        <f t="shared" si="23"/>
        <v>0</v>
      </c>
      <c r="X23" s="152"/>
      <c r="Y23" s="415"/>
      <c r="Z23" s="415"/>
      <c r="AA23" s="415"/>
      <c r="AB23" s="415"/>
      <c r="AC23" s="415"/>
      <c r="AD23" s="415"/>
      <c r="AE23" s="416"/>
    </row>
    <row r="24" spans="1:31" ht="12" customHeight="1" x14ac:dyDescent="0.2">
      <c r="A24" s="14" t="s">
        <v>3</v>
      </c>
      <c r="B24" s="2">
        <f t="shared" si="17"/>
        <v>15</v>
      </c>
      <c r="C24" s="24"/>
      <c r="D24" s="24"/>
      <c r="E24" s="24"/>
      <c r="F24" s="44">
        <f t="shared" si="14"/>
        <v>0</v>
      </c>
      <c r="G24" s="58" t="str">
        <f t="shared" si="15"/>
        <v/>
      </c>
      <c r="H24" s="199"/>
      <c r="I24" s="199"/>
      <c r="J24" s="199"/>
      <c r="K24" s="44">
        <f t="shared" si="18"/>
        <v>0</v>
      </c>
      <c r="L24" s="206" t="str">
        <f t="shared" si="16"/>
        <v/>
      </c>
      <c r="M24" s="78"/>
      <c r="N24" s="78"/>
      <c r="O24" s="107">
        <f t="shared" si="19"/>
        <v>0</v>
      </c>
      <c r="P24" s="78"/>
      <c r="Q24" s="107">
        <f t="shared" si="20"/>
        <v>0</v>
      </c>
      <c r="R24" s="78"/>
      <c r="S24" s="107">
        <f t="shared" si="21"/>
        <v>0</v>
      </c>
      <c r="T24" s="78"/>
      <c r="U24" s="107">
        <f t="shared" si="22"/>
        <v>0</v>
      </c>
      <c r="V24" s="78"/>
      <c r="W24" s="107">
        <f t="shared" si="23"/>
        <v>0</v>
      </c>
      <c r="X24" s="152"/>
      <c r="Y24" s="415"/>
      <c r="Z24" s="415"/>
      <c r="AA24" s="415"/>
      <c r="AB24" s="415"/>
      <c r="AC24" s="415"/>
      <c r="AD24" s="415"/>
      <c r="AE24" s="416"/>
    </row>
    <row r="25" spans="1:31" ht="12" customHeight="1" x14ac:dyDescent="0.2">
      <c r="A25" s="53" t="s">
        <v>4</v>
      </c>
      <c r="B25" s="53">
        <f t="shared" si="17"/>
        <v>16</v>
      </c>
      <c r="C25" s="24"/>
      <c r="D25" s="24"/>
      <c r="E25" s="24"/>
      <c r="F25" s="44">
        <f t="shared" si="14"/>
        <v>0</v>
      </c>
      <c r="G25" s="58" t="str">
        <f t="shared" si="15"/>
        <v/>
      </c>
      <c r="H25" s="199"/>
      <c r="I25" s="199"/>
      <c r="J25" s="199"/>
      <c r="K25" s="44">
        <f t="shared" si="18"/>
        <v>0</v>
      </c>
      <c r="L25" s="206" t="str">
        <f t="shared" si="16"/>
        <v/>
      </c>
      <c r="M25" s="78"/>
      <c r="N25" s="78"/>
      <c r="O25" s="107">
        <f t="shared" si="19"/>
        <v>0</v>
      </c>
      <c r="P25" s="78"/>
      <c r="Q25" s="107">
        <f t="shared" si="20"/>
        <v>0</v>
      </c>
      <c r="R25" s="78"/>
      <c r="S25" s="107">
        <f t="shared" si="21"/>
        <v>0</v>
      </c>
      <c r="T25" s="78"/>
      <c r="U25" s="107">
        <f t="shared" si="22"/>
        <v>0</v>
      </c>
      <c r="V25" s="78"/>
      <c r="W25" s="107">
        <f t="shared" si="23"/>
        <v>0</v>
      </c>
      <c r="X25" s="152"/>
      <c r="Y25" s="415"/>
      <c r="Z25" s="415"/>
      <c r="AA25" s="415"/>
      <c r="AB25" s="415"/>
      <c r="AC25" s="415"/>
      <c r="AD25" s="415"/>
      <c r="AE25" s="416"/>
    </row>
    <row r="26" spans="1:31" ht="12" customHeight="1" x14ac:dyDescent="0.2">
      <c r="A26" s="75" t="s">
        <v>5</v>
      </c>
      <c r="B26" s="44">
        <f t="shared" si="17"/>
        <v>17</v>
      </c>
      <c r="C26" s="24"/>
      <c r="D26" s="24"/>
      <c r="E26" s="24"/>
      <c r="F26" s="44">
        <f t="shared" si="14"/>
        <v>0</v>
      </c>
      <c r="G26" s="58" t="str">
        <f t="shared" si="15"/>
        <v/>
      </c>
      <c r="H26" s="199"/>
      <c r="I26" s="199"/>
      <c r="J26" s="199"/>
      <c r="K26" s="44">
        <f t="shared" si="18"/>
        <v>0</v>
      </c>
      <c r="L26" s="206" t="str">
        <f t="shared" si="16"/>
        <v/>
      </c>
      <c r="M26" s="78"/>
      <c r="N26" s="78"/>
      <c r="O26" s="107">
        <f t="shared" si="19"/>
        <v>0</v>
      </c>
      <c r="P26" s="78"/>
      <c r="Q26" s="107">
        <f t="shared" si="20"/>
        <v>0</v>
      </c>
      <c r="R26" s="78"/>
      <c r="S26" s="107">
        <f t="shared" si="21"/>
        <v>0</v>
      </c>
      <c r="T26" s="78"/>
      <c r="U26" s="107">
        <f t="shared" si="22"/>
        <v>0</v>
      </c>
      <c r="V26" s="78"/>
      <c r="W26" s="107">
        <f t="shared" si="23"/>
        <v>0</v>
      </c>
      <c r="X26" s="152"/>
      <c r="Y26" s="415"/>
      <c r="Z26" s="415"/>
      <c r="AA26" s="415"/>
      <c r="AB26" s="415"/>
      <c r="AC26" s="415"/>
      <c r="AD26" s="415"/>
      <c r="AE26" s="416"/>
    </row>
    <row r="27" spans="1:31" ht="12" customHeight="1" x14ac:dyDescent="0.2">
      <c r="A27" s="397" t="s">
        <v>82</v>
      </c>
      <c r="B27" s="398"/>
      <c r="C27" s="11">
        <f>SUM(C20:C26)</f>
        <v>0</v>
      </c>
      <c r="D27" s="11">
        <f>SUM(D20:D26)+ROUNDDOWN(F27/60,0)</f>
        <v>0</v>
      </c>
      <c r="E27" s="11">
        <f>F27-60*ROUNDDOWN(F27/60,0)</f>
        <v>0</v>
      </c>
      <c r="F27" s="90">
        <f>SUM(F20:F26)</f>
        <v>0</v>
      </c>
      <c r="G27" s="34">
        <f>IF((D27*60+E27)=0,0,ROUND((C27*60)/(D27*60+E27),1))</f>
        <v>0</v>
      </c>
      <c r="H27" s="11">
        <f>SUM(H20:H26)</f>
        <v>0</v>
      </c>
      <c r="I27" s="11">
        <f>SUM(I20:I26)+ROUNDDOWN(K27/60,0)</f>
        <v>0</v>
      </c>
      <c r="J27" s="11">
        <f>K27-60*ROUNDDOWN(K27/60,0)</f>
        <v>0</v>
      </c>
      <c r="K27" s="90">
        <f>SUM(K20:K26)</f>
        <v>0</v>
      </c>
      <c r="L27" s="34">
        <f>IF((I27*60+J27)=0,0,ROUND((H27*60)/(I27*60+J27),1))</f>
        <v>0</v>
      </c>
      <c r="M27" s="18">
        <f>SUM(M20:M26)</f>
        <v>0</v>
      </c>
      <c r="N27" s="18">
        <f>IF(SUM(N20:N26)=0,0,ROUND(AVERAGE(N20:N26),0))</f>
        <v>0</v>
      </c>
      <c r="O27" s="108">
        <f>IF(O26=0,0,1)</f>
        <v>0</v>
      </c>
      <c r="P27" s="18">
        <f>IF(SUM(P20:P26)=0,0,ROUND(AVERAGE(P20:P26),0))</f>
        <v>0</v>
      </c>
      <c r="Q27" s="108">
        <f>IF(Q26=0,0,1)</f>
        <v>0</v>
      </c>
      <c r="R27" s="18">
        <f>IF(SUM(R20:R26)=0,0,ROUND(AVERAGE(R20:R26),0))</f>
        <v>0</v>
      </c>
      <c r="S27" s="108">
        <f>IF(S26=0,0,1)</f>
        <v>0</v>
      </c>
      <c r="T27" s="18">
        <f>IF(SUM(T20:T26)=0,0,ROUND(AVERAGE(T20:T26),0))</f>
        <v>0</v>
      </c>
      <c r="U27" s="108">
        <f>IF(U26=0,0,1)</f>
        <v>0</v>
      </c>
      <c r="V27" s="18">
        <f>IF(SUM(V20:V26)=0,0,ROUND(AVERAGE(V20:V26),0))</f>
        <v>0</v>
      </c>
      <c r="W27" s="108">
        <f>IF(W26=0,0,1)</f>
        <v>0</v>
      </c>
      <c r="X27" s="153"/>
      <c r="Y27" s="405"/>
      <c r="Z27" s="405"/>
      <c r="AA27" s="405"/>
      <c r="AB27" s="405"/>
      <c r="AC27" s="405"/>
      <c r="AD27" s="405"/>
      <c r="AE27" s="406"/>
    </row>
    <row r="28" spans="1:31" ht="12" customHeight="1" x14ac:dyDescent="0.2">
      <c r="A28" s="2" t="s">
        <v>6</v>
      </c>
      <c r="B28" s="2">
        <f>B26+1</f>
        <v>18</v>
      </c>
      <c r="C28" s="24"/>
      <c r="D28" s="24"/>
      <c r="E28" s="24"/>
      <c r="F28" s="44">
        <f t="shared" ref="F28:F42" si="24">E28</f>
        <v>0</v>
      </c>
      <c r="G28" s="58" t="str">
        <f t="shared" ref="G28:G42" si="25">IF((D28*60+F28)=0,"",ROUND((C28*60)/(D28*60+F28),1))</f>
        <v/>
      </c>
      <c r="H28" s="199"/>
      <c r="I28" s="199"/>
      <c r="J28" s="199"/>
      <c r="K28" s="44">
        <f>J28</f>
        <v>0</v>
      </c>
      <c r="L28" s="206" t="str">
        <f t="shared" ref="L28:L42" si="26">IF((I28*60+K28)=0,"",ROUND((H28*60)/(I28*60+K28),1))</f>
        <v/>
      </c>
      <c r="M28" s="78"/>
      <c r="N28" s="78"/>
      <c r="O28" s="107">
        <f>IF(N28="",0,1)</f>
        <v>0</v>
      </c>
      <c r="P28" s="78"/>
      <c r="Q28" s="107">
        <f>IF(P28="",0,1)</f>
        <v>0</v>
      </c>
      <c r="R28" s="78"/>
      <c r="S28" s="107">
        <f>IF(R28="",0,1)</f>
        <v>0</v>
      </c>
      <c r="T28" s="78"/>
      <c r="U28" s="107">
        <f>IF(T28="",0,1)</f>
        <v>0</v>
      </c>
      <c r="V28" s="78"/>
      <c r="W28" s="107">
        <f>IF(V28="",0,1)</f>
        <v>0</v>
      </c>
      <c r="X28" s="152"/>
      <c r="Y28" s="415"/>
      <c r="Z28" s="415"/>
      <c r="AA28" s="415"/>
      <c r="AB28" s="415"/>
      <c r="AC28" s="415"/>
      <c r="AD28" s="415"/>
      <c r="AE28" s="416"/>
    </row>
    <row r="29" spans="1:31" ht="12" customHeight="1" x14ac:dyDescent="0.2">
      <c r="A29" s="2" t="s">
        <v>7</v>
      </c>
      <c r="B29" s="2">
        <f t="shared" ref="B29:B34" si="27">B28+1</f>
        <v>19</v>
      </c>
      <c r="C29" s="24"/>
      <c r="D29" s="24"/>
      <c r="E29" s="24"/>
      <c r="F29" s="44">
        <f t="shared" si="24"/>
        <v>0</v>
      </c>
      <c r="G29" s="58" t="str">
        <f t="shared" si="25"/>
        <v/>
      </c>
      <c r="H29" s="199"/>
      <c r="I29" s="199"/>
      <c r="J29" s="199"/>
      <c r="K29" s="44">
        <f t="shared" ref="K29:K34" si="28">J29</f>
        <v>0</v>
      </c>
      <c r="L29" s="206" t="str">
        <f t="shared" si="26"/>
        <v/>
      </c>
      <c r="M29" s="78"/>
      <c r="N29" s="78"/>
      <c r="O29" s="107">
        <f t="shared" ref="O29:O34" si="29">IF(N29="",O28,O28+1)</f>
        <v>0</v>
      </c>
      <c r="P29" s="78"/>
      <c r="Q29" s="107">
        <f t="shared" ref="Q29:Q34" si="30">IF(P29="",Q28,Q28+1)</f>
        <v>0</v>
      </c>
      <c r="R29" s="78"/>
      <c r="S29" s="107">
        <f t="shared" ref="S29:S34" si="31">IF(R29="",S28,S28+1)</f>
        <v>0</v>
      </c>
      <c r="T29" s="78"/>
      <c r="U29" s="107">
        <f t="shared" ref="U29:U34" si="32">IF(T29="",U28,U28+1)</f>
        <v>0</v>
      </c>
      <c r="V29" s="78"/>
      <c r="W29" s="107">
        <f t="shared" ref="W29:W34" si="33">IF(V29="",W28,W28+1)</f>
        <v>0</v>
      </c>
      <c r="X29" s="152"/>
      <c r="Y29" s="415"/>
      <c r="Z29" s="415"/>
      <c r="AA29" s="415"/>
      <c r="AB29" s="415"/>
      <c r="AC29" s="415"/>
      <c r="AD29" s="415"/>
      <c r="AE29" s="416"/>
    </row>
    <row r="30" spans="1:31" s="1" customFormat="1" ht="12" customHeight="1" x14ac:dyDescent="0.2">
      <c r="A30" s="2" t="s">
        <v>8</v>
      </c>
      <c r="B30" s="2">
        <f t="shared" si="27"/>
        <v>20</v>
      </c>
      <c r="C30" s="24"/>
      <c r="D30" s="24"/>
      <c r="E30" s="24"/>
      <c r="F30" s="44">
        <f t="shared" si="24"/>
        <v>0</v>
      </c>
      <c r="G30" s="58" t="str">
        <f t="shared" si="25"/>
        <v/>
      </c>
      <c r="H30" s="199"/>
      <c r="I30" s="199"/>
      <c r="J30" s="199"/>
      <c r="K30" s="44">
        <f t="shared" si="28"/>
        <v>0</v>
      </c>
      <c r="L30" s="206" t="str">
        <f t="shared" si="26"/>
        <v/>
      </c>
      <c r="M30" s="78"/>
      <c r="N30" s="78"/>
      <c r="O30" s="107">
        <f t="shared" si="29"/>
        <v>0</v>
      </c>
      <c r="P30" s="78"/>
      <c r="Q30" s="107">
        <f t="shared" si="30"/>
        <v>0</v>
      </c>
      <c r="R30" s="78"/>
      <c r="S30" s="107">
        <f t="shared" si="31"/>
        <v>0</v>
      </c>
      <c r="T30" s="78"/>
      <c r="U30" s="107">
        <f t="shared" si="32"/>
        <v>0</v>
      </c>
      <c r="V30" s="78"/>
      <c r="W30" s="107">
        <f t="shared" si="33"/>
        <v>0</v>
      </c>
      <c r="X30" s="152"/>
      <c r="Y30" s="415"/>
      <c r="Z30" s="415"/>
      <c r="AA30" s="415"/>
      <c r="AB30" s="415"/>
      <c r="AC30" s="415"/>
      <c r="AD30" s="415"/>
      <c r="AE30" s="416"/>
    </row>
    <row r="31" spans="1:31" s="1" customFormat="1" ht="12" customHeight="1" x14ac:dyDescent="0.2">
      <c r="A31" s="2" t="s">
        <v>2</v>
      </c>
      <c r="B31" s="2">
        <f t="shared" si="27"/>
        <v>21</v>
      </c>
      <c r="C31" s="24"/>
      <c r="D31" s="24"/>
      <c r="E31" s="24"/>
      <c r="F31" s="44">
        <f t="shared" si="24"/>
        <v>0</v>
      </c>
      <c r="G31" s="58" t="str">
        <f t="shared" si="25"/>
        <v/>
      </c>
      <c r="H31" s="199"/>
      <c r="I31" s="199"/>
      <c r="J31" s="199"/>
      <c r="K31" s="44">
        <f t="shared" si="28"/>
        <v>0</v>
      </c>
      <c r="L31" s="206" t="str">
        <f t="shared" si="26"/>
        <v/>
      </c>
      <c r="M31" s="78"/>
      <c r="N31" s="78"/>
      <c r="O31" s="107">
        <f t="shared" si="29"/>
        <v>0</v>
      </c>
      <c r="P31" s="78"/>
      <c r="Q31" s="107">
        <f t="shared" si="30"/>
        <v>0</v>
      </c>
      <c r="R31" s="78"/>
      <c r="S31" s="107">
        <f t="shared" si="31"/>
        <v>0</v>
      </c>
      <c r="T31" s="78"/>
      <c r="U31" s="107">
        <f t="shared" si="32"/>
        <v>0</v>
      </c>
      <c r="V31" s="78"/>
      <c r="W31" s="107">
        <f t="shared" si="33"/>
        <v>0</v>
      </c>
      <c r="X31" s="152"/>
      <c r="Y31" s="415"/>
      <c r="Z31" s="415"/>
      <c r="AA31" s="415"/>
      <c r="AB31" s="415"/>
      <c r="AC31" s="415"/>
      <c r="AD31" s="415"/>
      <c r="AE31" s="416"/>
    </row>
    <row r="32" spans="1:31" s="1" customFormat="1" ht="12" customHeight="1" x14ac:dyDescent="0.2">
      <c r="A32" s="2" t="s">
        <v>3</v>
      </c>
      <c r="B32" s="2">
        <f t="shared" si="27"/>
        <v>22</v>
      </c>
      <c r="C32" s="24"/>
      <c r="D32" s="24"/>
      <c r="E32" s="24"/>
      <c r="F32" s="44">
        <f t="shared" si="24"/>
        <v>0</v>
      </c>
      <c r="G32" s="58" t="str">
        <f t="shared" si="25"/>
        <v/>
      </c>
      <c r="H32" s="199"/>
      <c r="I32" s="199"/>
      <c r="J32" s="199"/>
      <c r="K32" s="44">
        <f t="shared" si="28"/>
        <v>0</v>
      </c>
      <c r="L32" s="206" t="str">
        <f t="shared" si="26"/>
        <v/>
      </c>
      <c r="M32" s="78"/>
      <c r="N32" s="78"/>
      <c r="O32" s="107">
        <f t="shared" si="29"/>
        <v>0</v>
      </c>
      <c r="P32" s="78"/>
      <c r="Q32" s="107">
        <f t="shared" si="30"/>
        <v>0</v>
      </c>
      <c r="R32" s="78"/>
      <c r="S32" s="107">
        <f t="shared" si="31"/>
        <v>0</v>
      </c>
      <c r="T32" s="78"/>
      <c r="U32" s="107">
        <f t="shared" si="32"/>
        <v>0</v>
      </c>
      <c r="V32" s="78"/>
      <c r="W32" s="107">
        <f t="shared" si="33"/>
        <v>0</v>
      </c>
      <c r="X32" s="152"/>
      <c r="Y32" s="415"/>
      <c r="Z32" s="415"/>
      <c r="AA32" s="415"/>
      <c r="AB32" s="415"/>
      <c r="AC32" s="415"/>
      <c r="AD32" s="415"/>
      <c r="AE32" s="416"/>
    </row>
    <row r="33" spans="1:32" s="1" customFormat="1" ht="12" customHeight="1" x14ac:dyDescent="0.2">
      <c r="A33" s="2" t="s">
        <v>4</v>
      </c>
      <c r="B33" s="2">
        <f t="shared" si="27"/>
        <v>23</v>
      </c>
      <c r="C33" s="24"/>
      <c r="D33" s="24"/>
      <c r="E33" s="24"/>
      <c r="F33" s="44">
        <f t="shared" si="24"/>
        <v>0</v>
      </c>
      <c r="G33" s="58" t="str">
        <f t="shared" si="25"/>
        <v/>
      </c>
      <c r="H33" s="199"/>
      <c r="I33" s="199"/>
      <c r="J33" s="199"/>
      <c r="K33" s="44">
        <f t="shared" si="28"/>
        <v>0</v>
      </c>
      <c r="L33" s="206" t="str">
        <f t="shared" si="26"/>
        <v/>
      </c>
      <c r="M33" s="78"/>
      <c r="N33" s="78"/>
      <c r="O33" s="107">
        <f t="shared" si="29"/>
        <v>0</v>
      </c>
      <c r="P33" s="78"/>
      <c r="Q33" s="107">
        <f t="shared" si="30"/>
        <v>0</v>
      </c>
      <c r="R33" s="78"/>
      <c r="S33" s="107">
        <f t="shared" si="31"/>
        <v>0</v>
      </c>
      <c r="T33" s="78"/>
      <c r="U33" s="107">
        <f t="shared" si="32"/>
        <v>0</v>
      </c>
      <c r="V33" s="78"/>
      <c r="W33" s="107">
        <f t="shared" si="33"/>
        <v>0</v>
      </c>
      <c r="X33" s="152"/>
      <c r="Y33" s="415"/>
      <c r="Z33" s="415"/>
      <c r="AA33" s="415"/>
      <c r="AB33" s="415"/>
      <c r="AC33" s="415"/>
      <c r="AD33" s="415"/>
      <c r="AE33" s="416"/>
    </row>
    <row r="34" spans="1:32" s="1" customFormat="1" ht="12" customHeight="1" x14ac:dyDescent="0.2">
      <c r="A34" s="44" t="s">
        <v>5</v>
      </c>
      <c r="B34" s="44">
        <f t="shared" si="27"/>
        <v>24</v>
      </c>
      <c r="C34" s="24"/>
      <c r="D34" s="24"/>
      <c r="E34" s="24"/>
      <c r="F34" s="44">
        <f t="shared" si="24"/>
        <v>0</v>
      </c>
      <c r="G34" s="58" t="str">
        <f t="shared" si="25"/>
        <v/>
      </c>
      <c r="H34" s="199"/>
      <c r="I34" s="199"/>
      <c r="J34" s="199"/>
      <c r="K34" s="44">
        <f t="shared" si="28"/>
        <v>0</v>
      </c>
      <c r="L34" s="206" t="str">
        <f t="shared" si="26"/>
        <v/>
      </c>
      <c r="M34" s="78"/>
      <c r="N34" s="78"/>
      <c r="O34" s="107">
        <f t="shared" si="29"/>
        <v>0</v>
      </c>
      <c r="P34" s="78"/>
      <c r="Q34" s="107">
        <f t="shared" si="30"/>
        <v>0</v>
      </c>
      <c r="R34" s="78"/>
      <c r="S34" s="107">
        <f t="shared" si="31"/>
        <v>0</v>
      </c>
      <c r="T34" s="78"/>
      <c r="U34" s="107">
        <f t="shared" si="32"/>
        <v>0</v>
      </c>
      <c r="V34" s="78"/>
      <c r="W34" s="107">
        <f t="shared" si="33"/>
        <v>0</v>
      </c>
      <c r="X34" s="152"/>
      <c r="Y34" s="415"/>
      <c r="Z34" s="415"/>
      <c r="AA34" s="415"/>
      <c r="AB34" s="415"/>
      <c r="AC34" s="415"/>
      <c r="AD34" s="415"/>
      <c r="AE34" s="416"/>
    </row>
    <row r="35" spans="1:32" ht="12" customHeight="1" x14ac:dyDescent="0.2">
      <c r="A35" s="397" t="s">
        <v>83</v>
      </c>
      <c r="B35" s="398"/>
      <c r="C35" s="11">
        <f>SUM(C28:C34)</f>
        <v>0</v>
      </c>
      <c r="D35" s="11">
        <f>SUM(D28:D34)+ROUNDDOWN(F35/60,0)</f>
        <v>0</v>
      </c>
      <c r="E35" s="11">
        <f>F35-60*ROUNDDOWN(F35/60,0)</f>
        <v>0</v>
      </c>
      <c r="F35" s="90">
        <f>SUM(F28:F34)</f>
        <v>0</v>
      </c>
      <c r="G35" s="34">
        <f>IF((D35*60+E35)=0,0,ROUND((C35*60)/(D35*60+E35),1))</f>
        <v>0</v>
      </c>
      <c r="H35" s="11">
        <f>SUM(H28:H34)</f>
        <v>0</v>
      </c>
      <c r="I35" s="11">
        <f>SUM(I28:I34)+ROUNDDOWN(K35/60,0)</f>
        <v>0</v>
      </c>
      <c r="J35" s="11">
        <f>K35-60*ROUNDDOWN(K35/60,0)</f>
        <v>0</v>
      </c>
      <c r="K35" s="90">
        <f>SUM(K28:K34)</f>
        <v>0</v>
      </c>
      <c r="L35" s="34">
        <f>IF((I35*60+J35)=0,0,ROUND((H35*60)/(I35*60+J35),1))</f>
        <v>0</v>
      </c>
      <c r="M35" s="18">
        <f>SUM(M28:M34)</f>
        <v>0</v>
      </c>
      <c r="N35" s="18">
        <f>IF(SUM(N28:N34)=0,0,ROUND(AVERAGE(N28:N34),0))</f>
        <v>0</v>
      </c>
      <c r="O35" s="108">
        <f>IF(O34=0,0,1)</f>
        <v>0</v>
      </c>
      <c r="P35" s="18">
        <f t="shared" ref="P35:V35" si="34">IF(SUM(P28:P34)=0,0,ROUND(AVERAGE(P28:P34),0))</f>
        <v>0</v>
      </c>
      <c r="Q35" s="108">
        <f>IF(Q34=0,0,1)</f>
        <v>0</v>
      </c>
      <c r="R35" s="18">
        <f t="shared" si="34"/>
        <v>0</v>
      </c>
      <c r="S35" s="108">
        <f>IF(S34=0,0,1)</f>
        <v>0</v>
      </c>
      <c r="T35" s="18">
        <f t="shared" si="34"/>
        <v>0</v>
      </c>
      <c r="U35" s="108">
        <f>IF(U34=0,0,1)</f>
        <v>0</v>
      </c>
      <c r="V35" s="18">
        <f t="shared" si="34"/>
        <v>0</v>
      </c>
      <c r="W35" s="108">
        <f>IF(W34=0,0,1)</f>
        <v>0</v>
      </c>
      <c r="X35" s="153"/>
      <c r="Y35" s="405"/>
      <c r="Z35" s="405"/>
      <c r="AA35" s="405"/>
      <c r="AB35" s="405"/>
      <c r="AC35" s="405"/>
      <c r="AD35" s="405"/>
      <c r="AE35" s="406"/>
    </row>
    <row r="36" spans="1:32" ht="12" customHeight="1" x14ac:dyDescent="0.2">
      <c r="A36" s="2" t="s">
        <v>6</v>
      </c>
      <c r="B36" s="2">
        <f>B34+1</f>
        <v>25</v>
      </c>
      <c r="C36" s="24"/>
      <c r="D36" s="24"/>
      <c r="E36" s="24"/>
      <c r="F36" s="44">
        <f t="shared" si="24"/>
        <v>0</v>
      </c>
      <c r="G36" s="58" t="str">
        <f t="shared" si="25"/>
        <v/>
      </c>
      <c r="H36" s="199"/>
      <c r="I36" s="199"/>
      <c r="J36" s="199"/>
      <c r="K36" s="44">
        <f>J36</f>
        <v>0</v>
      </c>
      <c r="L36" s="206" t="str">
        <f t="shared" si="26"/>
        <v/>
      </c>
      <c r="M36" s="78"/>
      <c r="N36" s="78"/>
      <c r="O36" s="107">
        <f>IF(N36="",0,1)</f>
        <v>0</v>
      </c>
      <c r="P36" s="78"/>
      <c r="Q36" s="107">
        <f>IF(P36="",0,1)</f>
        <v>0</v>
      </c>
      <c r="R36" s="78"/>
      <c r="S36" s="107">
        <f>IF(R36="",0,1)</f>
        <v>0</v>
      </c>
      <c r="T36" s="78"/>
      <c r="U36" s="107">
        <f>IF(T36="",0,1)</f>
        <v>0</v>
      </c>
      <c r="V36" s="78"/>
      <c r="W36" s="107">
        <f>IF(V36="",0,1)</f>
        <v>0</v>
      </c>
      <c r="X36" s="154"/>
      <c r="Y36" s="415"/>
      <c r="Z36" s="415"/>
      <c r="AA36" s="415"/>
      <c r="AB36" s="415"/>
      <c r="AC36" s="415"/>
      <c r="AD36" s="415"/>
      <c r="AE36" s="416"/>
    </row>
    <row r="37" spans="1:32" ht="12" customHeight="1" x14ac:dyDescent="0.2">
      <c r="A37" s="2" t="s">
        <v>101</v>
      </c>
      <c r="B37" s="2">
        <f>B36+1</f>
        <v>26</v>
      </c>
      <c r="C37" s="24"/>
      <c r="D37" s="24"/>
      <c r="E37" s="24"/>
      <c r="F37" s="44">
        <f t="shared" si="24"/>
        <v>0</v>
      </c>
      <c r="G37" s="58" t="str">
        <f t="shared" si="25"/>
        <v/>
      </c>
      <c r="H37" s="199"/>
      <c r="I37" s="199"/>
      <c r="J37" s="199"/>
      <c r="K37" s="44">
        <f t="shared" ref="K37:K42" si="35">J37</f>
        <v>0</v>
      </c>
      <c r="L37" s="206" t="str">
        <f t="shared" si="26"/>
        <v/>
      </c>
      <c r="M37" s="78"/>
      <c r="N37" s="78"/>
      <c r="O37" s="107">
        <f t="shared" ref="O37:W42" si="36">IF(N37="",O36,O36+1)</f>
        <v>0</v>
      </c>
      <c r="P37" s="78"/>
      <c r="Q37" s="107">
        <f t="shared" si="36"/>
        <v>0</v>
      </c>
      <c r="R37" s="78"/>
      <c r="S37" s="107">
        <f t="shared" si="36"/>
        <v>0</v>
      </c>
      <c r="T37" s="78"/>
      <c r="U37" s="107">
        <f t="shared" si="36"/>
        <v>0</v>
      </c>
      <c r="V37" s="78"/>
      <c r="W37" s="107">
        <f t="shared" si="36"/>
        <v>0</v>
      </c>
      <c r="X37" s="154"/>
      <c r="Y37" s="415"/>
      <c r="Z37" s="415"/>
      <c r="AA37" s="415"/>
      <c r="AB37" s="415"/>
      <c r="AC37" s="415"/>
      <c r="AD37" s="415"/>
      <c r="AE37" s="416"/>
    </row>
    <row r="38" spans="1:32" ht="12" customHeight="1" x14ac:dyDescent="0.2">
      <c r="A38" s="2" t="s">
        <v>102</v>
      </c>
      <c r="B38" s="2">
        <f t="shared" ref="B38:B42" si="37">B37+1</f>
        <v>27</v>
      </c>
      <c r="C38" s="24"/>
      <c r="D38" s="24"/>
      <c r="E38" s="24"/>
      <c r="F38" s="44">
        <f t="shared" si="24"/>
        <v>0</v>
      </c>
      <c r="G38" s="58" t="str">
        <f t="shared" si="25"/>
        <v/>
      </c>
      <c r="H38" s="199"/>
      <c r="I38" s="199"/>
      <c r="J38" s="199"/>
      <c r="K38" s="44">
        <f t="shared" si="35"/>
        <v>0</v>
      </c>
      <c r="L38" s="206" t="str">
        <f t="shared" si="26"/>
        <v/>
      </c>
      <c r="M38" s="78"/>
      <c r="N38" s="78"/>
      <c r="O38" s="107">
        <f t="shared" si="36"/>
        <v>0</v>
      </c>
      <c r="P38" s="78"/>
      <c r="Q38" s="107">
        <f t="shared" si="36"/>
        <v>0</v>
      </c>
      <c r="R38" s="78"/>
      <c r="S38" s="107">
        <f t="shared" si="36"/>
        <v>0</v>
      </c>
      <c r="T38" s="78"/>
      <c r="U38" s="107">
        <f t="shared" si="36"/>
        <v>0</v>
      </c>
      <c r="V38" s="78"/>
      <c r="W38" s="107">
        <f t="shared" si="36"/>
        <v>0</v>
      </c>
      <c r="X38" s="154"/>
      <c r="Y38" s="415"/>
      <c r="Z38" s="415"/>
      <c r="AA38" s="415"/>
      <c r="AB38" s="415"/>
      <c r="AC38" s="415"/>
      <c r="AD38" s="415"/>
      <c r="AE38" s="416"/>
    </row>
    <row r="39" spans="1:32" ht="12" customHeight="1" x14ac:dyDescent="0.2">
      <c r="A39" s="2" t="s">
        <v>99</v>
      </c>
      <c r="B39" s="2">
        <f t="shared" si="37"/>
        <v>28</v>
      </c>
      <c r="C39" s="24"/>
      <c r="D39" s="24"/>
      <c r="E39" s="24"/>
      <c r="F39" s="44">
        <f t="shared" si="24"/>
        <v>0</v>
      </c>
      <c r="G39" s="58" t="str">
        <f t="shared" si="25"/>
        <v/>
      </c>
      <c r="H39" s="199"/>
      <c r="I39" s="199"/>
      <c r="J39" s="199"/>
      <c r="K39" s="44">
        <f t="shared" si="35"/>
        <v>0</v>
      </c>
      <c r="L39" s="206" t="str">
        <f t="shared" si="26"/>
        <v/>
      </c>
      <c r="M39" s="78"/>
      <c r="N39" s="78"/>
      <c r="O39" s="107">
        <f t="shared" si="36"/>
        <v>0</v>
      </c>
      <c r="P39" s="78"/>
      <c r="Q39" s="107">
        <f t="shared" si="36"/>
        <v>0</v>
      </c>
      <c r="R39" s="78"/>
      <c r="S39" s="107">
        <f t="shared" si="36"/>
        <v>0</v>
      </c>
      <c r="T39" s="78"/>
      <c r="U39" s="107">
        <f t="shared" si="36"/>
        <v>0</v>
      </c>
      <c r="V39" s="78"/>
      <c r="W39" s="107">
        <f t="shared" si="36"/>
        <v>0</v>
      </c>
      <c r="X39" s="154"/>
      <c r="Y39" s="415"/>
      <c r="Z39" s="415"/>
      <c r="AA39" s="415"/>
      <c r="AB39" s="415"/>
      <c r="AC39" s="415"/>
      <c r="AD39" s="415"/>
      <c r="AE39" s="416"/>
    </row>
    <row r="40" spans="1:32" ht="12" customHeight="1" x14ac:dyDescent="0.2">
      <c r="A40" s="2" t="s">
        <v>95</v>
      </c>
      <c r="B40" s="2">
        <f t="shared" si="37"/>
        <v>29</v>
      </c>
      <c r="C40" s="24"/>
      <c r="D40" s="24"/>
      <c r="E40" s="24"/>
      <c r="F40" s="44">
        <f t="shared" si="24"/>
        <v>0</v>
      </c>
      <c r="G40" s="58" t="str">
        <f t="shared" si="25"/>
        <v/>
      </c>
      <c r="H40" s="199"/>
      <c r="I40" s="199"/>
      <c r="J40" s="199"/>
      <c r="K40" s="44">
        <f t="shared" si="35"/>
        <v>0</v>
      </c>
      <c r="L40" s="206" t="str">
        <f t="shared" si="26"/>
        <v/>
      </c>
      <c r="M40" s="78"/>
      <c r="N40" s="78"/>
      <c r="O40" s="107">
        <f t="shared" si="36"/>
        <v>0</v>
      </c>
      <c r="P40" s="78"/>
      <c r="Q40" s="107">
        <f t="shared" si="36"/>
        <v>0</v>
      </c>
      <c r="R40" s="78"/>
      <c r="S40" s="107">
        <f t="shared" si="36"/>
        <v>0</v>
      </c>
      <c r="T40" s="78"/>
      <c r="U40" s="107">
        <f t="shared" si="36"/>
        <v>0</v>
      </c>
      <c r="V40" s="78"/>
      <c r="W40" s="107">
        <f t="shared" si="36"/>
        <v>0</v>
      </c>
      <c r="X40" s="154"/>
      <c r="Y40" s="415"/>
      <c r="Z40" s="415"/>
      <c r="AA40" s="415"/>
      <c r="AB40" s="415"/>
      <c r="AC40" s="415"/>
      <c r="AD40" s="415"/>
      <c r="AE40" s="416"/>
    </row>
    <row r="41" spans="1:32" ht="12" customHeight="1" x14ac:dyDescent="0.2">
      <c r="A41" s="2" t="s">
        <v>96</v>
      </c>
      <c r="B41" s="2">
        <f t="shared" si="37"/>
        <v>30</v>
      </c>
      <c r="C41" s="24"/>
      <c r="D41" s="24"/>
      <c r="E41" s="24"/>
      <c r="F41" s="44">
        <f t="shared" si="24"/>
        <v>0</v>
      </c>
      <c r="G41" s="58" t="str">
        <f t="shared" si="25"/>
        <v/>
      </c>
      <c r="H41" s="199"/>
      <c r="I41" s="199"/>
      <c r="J41" s="199"/>
      <c r="K41" s="44">
        <f t="shared" si="35"/>
        <v>0</v>
      </c>
      <c r="L41" s="206" t="str">
        <f t="shared" si="26"/>
        <v/>
      </c>
      <c r="M41" s="78"/>
      <c r="N41" s="78"/>
      <c r="O41" s="107">
        <f t="shared" si="36"/>
        <v>0</v>
      </c>
      <c r="P41" s="78"/>
      <c r="Q41" s="107">
        <f t="shared" si="36"/>
        <v>0</v>
      </c>
      <c r="R41" s="78"/>
      <c r="S41" s="107">
        <f t="shared" si="36"/>
        <v>0</v>
      </c>
      <c r="T41" s="78"/>
      <c r="U41" s="107">
        <f t="shared" si="36"/>
        <v>0</v>
      </c>
      <c r="V41" s="78"/>
      <c r="W41" s="107">
        <f t="shared" si="36"/>
        <v>0</v>
      </c>
      <c r="X41" s="154"/>
      <c r="Y41" s="415"/>
      <c r="Z41" s="415"/>
      <c r="AA41" s="415"/>
      <c r="AB41" s="415"/>
      <c r="AC41" s="415"/>
      <c r="AD41" s="415"/>
      <c r="AE41" s="416"/>
    </row>
    <row r="42" spans="1:32" ht="12" hidden="1" customHeight="1" x14ac:dyDescent="0.2">
      <c r="A42" s="44" t="s">
        <v>97</v>
      </c>
      <c r="B42" s="2">
        <f t="shared" si="37"/>
        <v>31</v>
      </c>
      <c r="C42" s="24"/>
      <c r="D42" s="24"/>
      <c r="E42" s="24"/>
      <c r="F42" s="44">
        <f t="shared" si="24"/>
        <v>0</v>
      </c>
      <c r="G42" s="58" t="str">
        <f t="shared" si="25"/>
        <v/>
      </c>
      <c r="H42" s="199"/>
      <c r="I42" s="199"/>
      <c r="J42" s="199"/>
      <c r="K42" s="44">
        <f t="shared" si="35"/>
        <v>0</v>
      </c>
      <c r="L42" s="206" t="str">
        <f t="shared" si="26"/>
        <v/>
      </c>
      <c r="M42" s="78"/>
      <c r="N42" s="78"/>
      <c r="O42" s="107">
        <f t="shared" si="36"/>
        <v>0</v>
      </c>
      <c r="P42" s="78"/>
      <c r="Q42" s="107">
        <f t="shared" si="36"/>
        <v>0</v>
      </c>
      <c r="R42" s="78"/>
      <c r="S42" s="107">
        <f t="shared" si="36"/>
        <v>0</v>
      </c>
      <c r="T42" s="78"/>
      <c r="U42" s="107">
        <f t="shared" si="36"/>
        <v>0</v>
      </c>
      <c r="V42" s="78"/>
      <c r="W42" s="107">
        <f t="shared" si="36"/>
        <v>0</v>
      </c>
      <c r="X42" s="154"/>
      <c r="Y42" s="415"/>
      <c r="Z42" s="415"/>
      <c r="AA42" s="415"/>
      <c r="AB42" s="415"/>
      <c r="AC42" s="415"/>
      <c r="AD42" s="415"/>
      <c r="AE42" s="416"/>
    </row>
    <row r="43" spans="1:32" ht="12" customHeight="1" x14ac:dyDescent="0.2">
      <c r="A43" s="397" t="s">
        <v>10</v>
      </c>
      <c r="B43" s="398"/>
      <c r="C43" s="11">
        <f>SUM(C36:C42)</f>
        <v>0</v>
      </c>
      <c r="D43" s="11">
        <f>SUM(D36:D42)+ROUNDDOWN(F43/60,0)</f>
        <v>0</v>
      </c>
      <c r="E43" s="11">
        <f>F43-60*ROUNDDOWN(F43/60,0)</f>
        <v>0</v>
      </c>
      <c r="F43" s="90">
        <f>SUM(F36:F42)</f>
        <v>0</v>
      </c>
      <c r="G43" s="34">
        <f>IF((D43*60+E43)=0,0,ROUND((C43*60)/(D43*60+E43),1))</f>
        <v>0</v>
      </c>
      <c r="H43" s="11">
        <f>SUM(H36:H42)</f>
        <v>0</v>
      </c>
      <c r="I43" s="11">
        <f>SUM(I36:I42)+ROUNDDOWN(K43/60,0)</f>
        <v>0</v>
      </c>
      <c r="J43" s="11">
        <f>K43-60*ROUNDDOWN(K43/60,0)</f>
        <v>0</v>
      </c>
      <c r="K43" s="90">
        <f>SUM(K36:K42)</f>
        <v>0</v>
      </c>
      <c r="L43" s="34">
        <f>IF((I43*60+J43)=0,0,ROUND((H43*60)/(I43*60+J43),1))</f>
        <v>0</v>
      </c>
      <c r="M43" s="18">
        <f>SUM(M36:M42)</f>
        <v>0</v>
      </c>
      <c r="N43" s="18">
        <f>IF(SUM(N36:N42)=0,0,ROUND(AVERAGE(N36:N42),0))</f>
        <v>0</v>
      </c>
      <c r="O43" s="108">
        <f>IF(O42=0,0,1)</f>
        <v>0</v>
      </c>
      <c r="P43" s="18">
        <f>IF(SUM(P36:P42)=0,0,ROUND(AVERAGE(P36:P42),0))</f>
        <v>0</v>
      </c>
      <c r="Q43" s="108">
        <f>IF(Q42=0,0,1)</f>
        <v>0</v>
      </c>
      <c r="R43" s="18">
        <f>IF(SUM(R36:R42)=0,0,ROUND(AVERAGE(R36:R42),0))</f>
        <v>0</v>
      </c>
      <c r="S43" s="108">
        <f>IF(S42=0,0,1)</f>
        <v>0</v>
      </c>
      <c r="T43" s="18">
        <f>IF(SUM(T36:T42)=0,0,ROUND(AVERAGE(T36:T42),0))</f>
        <v>0</v>
      </c>
      <c r="U43" s="108">
        <f>IF(U42=0,0,1)</f>
        <v>0</v>
      </c>
      <c r="V43" s="18">
        <f>IF(SUM(V36:V42)=0,0,ROUND(AVERAGE(V36:V42),0))</f>
        <v>0</v>
      </c>
      <c r="W43" s="108">
        <f>IF(W42=0,0,1)</f>
        <v>0</v>
      </c>
      <c r="X43" s="153"/>
      <c r="Y43" s="405"/>
      <c r="Z43" s="405"/>
      <c r="AA43" s="405"/>
      <c r="AB43" s="405"/>
      <c r="AC43" s="405"/>
      <c r="AD43" s="405"/>
      <c r="AE43" s="406"/>
    </row>
    <row r="44" spans="1:32" ht="12" hidden="1" customHeight="1" x14ac:dyDescent="0.2">
      <c r="A44" s="2" t="s">
        <v>6</v>
      </c>
      <c r="B44" s="2">
        <f>B42+1</f>
        <v>32</v>
      </c>
      <c r="C44" s="24"/>
      <c r="D44" s="24"/>
      <c r="E44" s="24"/>
      <c r="F44" s="44">
        <f t="shared" ref="F44" si="38">E44</f>
        <v>0</v>
      </c>
      <c r="G44" s="58" t="str">
        <f t="shared" ref="G44" si="39">IF((D44*60+F44)=0,"",ROUND((C44*60)/(D44*60+F44),1))</f>
        <v/>
      </c>
      <c r="H44" s="199"/>
      <c r="I44" s="199"/>
      <c r="J44" s="199"/>
      <c r="K44" s="44">
        <f>J44</f>
        <v>0</v>
      </c>
      <c r="L44" s="206" t="str">
        <f t="shared" ref="L44" si="40">IF((I44*60+K44)=0,"",ROUND((H44*60)/(I44*60+K44),1))</f>
        <v/>
      </c>
      <c r="M44" s="78"/>
      <c r="N44" s="78"/>
      <c r="O44" s="107">
        <f>IF(N44="",0,1)</f>
        <v>0</v>
      </c>
      <c r="P44" s="78"/>
      <c r="Q44" s="107">
        <f>IF(P44="",0,1)</f>
        <v>0</v>
      </c>
      <c r="R44" s="78"/>
      <c r="S44" s="107">
        <f>IF(R44="",0,1)</f>
        <v>0</v>
      </c>
      <c r="T44" s="78"/>
      <c r="U44" s="107">
        <f>IF(T44="",0,1)</f>
        <v>0</v>
      </c>
      <c r="V44" s="78"/>
      <c r="W44" s="107">
        <f>IF(V44="",0,1)</f>
        <v>0</v>
      </c>
      <c r="X44" s="212"/>
      <c r="Y44" s="523"/>
      <c r="Z44" s="523"/>
      <c r="AA44" s="523"/>
      <c r="AB44" s="523"/>
      <c r="AC44" s="523"/>
      <c r="AD44" s="523"/>
      <c r="AE44" s="524"/>
    </row>
    <row r="45" spans="1:32" ht="12" customHeight="1" x14ac:dyDescent="0.2">
      <c r="A45" s="394" t="s">
        <v>35</v>
      </c>
      <c r="B45" s="395"/>
      <c r="C45" s="12">
        <f>C10+C19+C27+C35+C43+C44</f>
        <v>0</v>
      </c>
      <c r="D45" s="9">
        <f>D10+D19+D27+D35+D43+D44+ROUNDDOWN(F45/60,0)</f>
        <v>0</v>
      </c>
      <c r="E45" s="9">
        <f>F45-60*ROUNDDOWN(F45/60,0)</f>
        <v>0</v>
      </c>
      <c r="F45" s="92">
        <f>E10+E19+E27+E35+E43+E44</f>
        <v>0</v>
      </c>
      <c r="G45" s="38">
        <f>IF((D45*60+E45)=0,0,ROUND((C45*60)/(D45*60+E45),1))</f>
        <v>0</v>
      </c>
      <c r="H45" s="12">
        <f>H10+H19+H27+H35+H43+H44</f>
        <v>0</v>
      </c>
      <c r="I45" s="9">
        <f>I10+I19+I27+I35+I43+I44+ROUNDDOWN(K45/60,0)</f>
        <v>0</v>
      </c>
      <c r="J45" s="9">
        <f>K45-60*ROUNDDOWN(K45/60,0)</f>
        <v>0</v>
      </c>
      <c r="K45" s="92">
        <f>J10+J19+J27+J35+J43+J44</f>
        <v>0</v>
      </c>
      <c r="L45" s="38">
        <f>IF((I45*60+J45)=0,0,ROUND((H45*60)/(I45*60+J45),1))</f>
        <v>0</v>
      </c>
      <c r="M45" s="19">
        <f>M10+M19+M27+M35+M43+M44</f>
        <v>0</v>
      </c>
      <c r="N45" s="19" t="str">
        <f>IF(N46=0,"",(N10+N19+N27+N35+N43+N44)/N46)</f>
        <v/>
      </c>
      <c r="O45" s="242"/>
      <c r="P45" s="28" t="str">
        <f>IF(P46=0,"",(P10+P19+P27+P35+P43+P44)/P46)</f>
        <v/>
      </c>
      <c r="Q45" s="242"/>
      <c r="R45" s="28" t="str">
        <f>IF(R46=0,"",(R10+R19+R27+R35+R43+R44)/R46)</f>
        <v/>
      </c>
      <c r="S45" s="242"/>
      <c r="T45" s="19" t="str">
        <f>IF(T46=0,"",(T10+T19+T27+T35+T43+T44)/T46)</f>
        <v/>
      </c>
      <c r="U45" s="242"/>
      <c r="V45" s="19" t="str">
        <f>IF(V46=0,"",(V10+V19+V27+V35+V43+V44)/V46)</f>
        <v/>
      </c>
      <c r="W45" s="242"/>
      <c r="X45" s="13"/>
      <c r="Y45" s="41"/>
      <c r="Z45" s="41"/>
      <c r="AA45" s="53" t="s">
        <v>0</v>
      </c>
      <c r="AB45" s="149" t="s">
        <v>29</v>
      </c>
      <c r="AC45" s="53" t="s">
        <v>15</v>
      </c>
      <c r="AD45" s="53" t="s">
        <v>12</v>
      </c>
      <c r="AE45" s="53" t="s">
        <v>16</v>
      </c>
    </row>
    <row r="46" spans="1:32" ht="12.75" customHeight="1" x14ac:dyDescent="0.2">
      <c r="A46" s="520"/>
      <c r="B46" s="520"/>
      <c r="C46" s="2" t="s">
        <v>0</v>
      </c>
      <c r="D46" s="2" t="s">
        <v>14</v>
      </c>
      <c r="E46" s="2" t="s">
        <v>15</v>
      </c>
      <c r="F46" s="44"/>
      <c r="G46" s="2" t="s">
        <v>12</v>
      </c>
      <c r="H46" s="206" t="s">
        <v>0</v>
      </c>
      <c r="I46" s="206" t="s">
        <v>14</v>
      </c>
      <c r="J46" s="206" t="s">
        <v>15</v>
      </c>
      <c r="K46" s="2"/>
      <c r="L46" s="206" t="s">
        <v>12</v>
      </c>
      <c r="M46" s="22" t="s">
        <v>16</v>
      </c>
      <c r="N46" s="20">
        <f>O10+O19+O27+O35+O43+O44</f>
        <v>0</v>
      </c>
      <c r="O46" s="129"/>
      <c r="P46" s="20">
        <f>Q10+Q19+Q27+Q35+Q43+Q44</f>
        <v>0</v>
      </c>
      <c r="Q46" s="129"/>
      <c r="R46" s="20">
        <f>S10+S19+S27+S35+S43+S44</f>
        <v>0</v>
      </c>
      <c r="S46" s="129"/>
      <c r="T46" s="20">
        <f>U10+U19+U27+U35+U43+U44</f>
        <v>0</v>
      </c>
      <c r="U46" s="129"/>
      <c r="V46" s="20">
        <f>W10+W19+W27+W35+W43+W44</f>
        <v>0</v>
      </c>
      <c r="W46" s="123"/>
      <c r="X46" s="13"/>
      <c r="Y46" s="522" t="s">
        <v>136</v>
      </c>
      <c r="Z46" s="522"/>
      <c r="AA46" s="15">
        <f>C45+Août!Z45</f>
        <v>0</v>
      </c>
      <c r="AB46" s="15">
        <f>D45+Août!AA45+ROUNDDOWN(AF46/60,0)</f>
        <v>0</v>
      </c>
      <c r="AC46" s="110">
        <f>AF46-60*ROUNDDOWN(AF46/60,0)</f>
        <v>0</v>
      </c>
      <c r="AD46" s="110">
        <f>IF((AB46*60+AC46)=0,0,ROUND((AA46*60)/(AB46*60+AC46),1))</f>
        <v>0</v>
      </c>
      <c r="AE46" s="109">
        <f>M45+Août!AD45</f>
        <v>0</v>
      </c>
      <c r="AF46" s="8">
        <f>E45+Août!AB45</f>
        <v>0</v>
      </c>
    </row>
    <row r="47" spans="1:32" ht="12" customHeight="1" x14ac:dyDescent="0.2">
      <c r="A47" s="443" t="s">
        <v>255</v>
      </c>
      <c r="B47" s="443"/>
      <c r="C47" s="31">
        <f>'Décembre 22'!$C$45</f>
        <v>0</v>
      </c>
      <c r="D47" s="30">
        <f>'Décembre 22'!$D$45</f>
        <v>0</v>
      </c>
      <c r="E47" s="30">
        <f>'Décembre 22'!$E$45</f>
        <v>0</v>
      </c>
      <c r="F47" s="243"/>
      <c r="G47" s="32">
        <f>IF((D47*60+E47)=0,0,ROUND((C47*60)/(D47*60+E47),1))</f>
        <v>0</v>
      </c>
      <c r="H47" s="209">
        <f>Août!H46</f>
        <v>0</v>
      </c>
      <c r="I47" s="207">
        <f>Mai!$I$49</f>
        <v>0</v>
      </c>
      <c r="J47" s="207">
        <f>Mai!$J$49</f>
        <v>0</v>
      </c>
      <c r="K47" s="61"/>
      <c r="L47" s="207">
        <f>IF((I47*60+J47)=0,0,ROUND((H47*60)/(I47*60+J47),1))</f>
        <v>0</v>
      </c>
      <c r="M47" s="35">
        <f>'Décembre 22'!$M$45</f>
        <v>0</v>
      </c>
      <c r="N47" s="13"/>
      <c r="O47" s="87"/>
      <c r="P47" s="13"/>
      <c r="Q47" s="87"/>
      <c r="R47" s="13"/>
      <c r="S47" s="87"/>
      <c r="T47" s="13"/>
      <c r="U47" s="87"/>
      <c r="V47" s="13"/>
      <c r="W47" s="87"/>
      <c r="X47" s="13"/>
      <c r="Y47" s="521" t="s">
        <v>256</v>
      </c>
      <c r="Z47" s="521"/>
      <c r="AA47" s="143">
        <f>C45+Août!Z46</f>
        <v>0</v>
      </c>
      <c r="AB47" s="141">
        <f>D45+Août!AA46+ROUNDDOWN(AF47/60,0)</f>
        <v>0</v>
      </c>
      <c r="AC47" s="141">
        <f>AF47-60*ROUNDDOWN(AF47/60,0)</f>
        <v>0</v>
      </c>
      <c r="AD47" s="141">
        <f>IF((AB47*60+AC47)=0,0,ROUND((AA47*60)/(AB47*60+AC47),1))</f>
        <v>0</v>
      </c>
      <c r="AE47" s="143">
        <f>M45+Août!AD46</f>
        <v>0</v>
      </c>
      <c r="AF47" s="147">
        <f>E45+Août!AB46</f>
        <v>0</v>
      </c>
    </row>
    <row r="48" spans="1:32" ht="12" customHeight="1" x14ac:dyDescent="0.2">
      <c r="A48" s="471" t="s">
        <v>24</v>
      </c>
      <c r="B48" s="471"/>
      <c r="C48" s="31">
        <f>Janvier!C49</f>
        <v>0</v>
      </c>
      <c r="D48" s="31">
        <f>Janvier!D49</f>
        <v>0</v>
      </c>
      <c r="E48" s="31">
        <f>Janvier!E49</f>
        <v>0</v>
      </c>
      <c r="F48" s="81"/>
      <c r="G48" s="30">
        <f t="shared" ref="G48:G55" si="41">IF((D48*60+E48)=0,0,ROUND((C48*60)/(D48*60+E48),1))</f>
        <v>0</v>
      </c>
      <c r="H48" s="209">
        <f>Août!H47</f>
        <v>0</v>
      </c>
      <c r="I48" s="206">
        <f>Mai!$I$50</f>
        <v>0</v>
      </c>
      <c r="J48" s="206">
        <f>Mai!$J$50</f>
        <v>0</v>
      </c>
      <c r="K48" s="55"/>
      <c r="L48" s="207">
        <f>IF((I48*60+J48)=0,0,ROUND((H48*60)/(I48*60+J48),1))</f>
        <v>0</v>
      </c>
      <c r="M48" s="33">
        <f>Janvier!M49</f>
        <v>0</v>
      </c>
      <c r="N48" s="13"/>
      <c r="O48" s="87"/>
      <c r="P48" s="13"/>
      <c r="Q48" s="87"/>
      <c r="R48" s="13"/>
      <c r="S48" s="87"/>
      <c r="T48" s="13"/>
      <c r="U48" s="87"/>
      <c r="V48" s="13"/>
      <c r="W48" s="87"/>
      <c r="X48" s="13"/>
    </row>
    <row r="49" spans="1:32" ht="13.5" customHeight="1" x14ac:dyDescent="0.2">
      <c r="A49" s="471" t="s">
        <v>26</v>
      </c>
      <c r="B49" s="483"/>
      <c r="C49" s="31">
        <f>Février!C44</f>
        <v>0</v>
      </c>
      <c r="D49" s="31">
        <f>Février!D44</f>
        <v>0</v>
      </c>
      <c r="E49" s="31">
        <f>Février!E44</f>
        <v>0</v>
      </c>
      <c r="F49" s="81"/>
      <c r="G49" s="30">
        <f t="shared" si="41"/>
        <v>0</v>
      </c>
      <c r="H49" s="209">
        <f>Août!H48</f>
        <v>0</v>
      </c>
      <c r="I49" s="206">
        <f>Mai!$I$51</f>
        <v>0</v>
      </c>
      <c r="J49" s="206">
        <f>Mai!$J$51</f>
        <v>0</v>
      </c>
      <c r="K49" s="55"/>
      <c r="L49" s="207">
        <f>IF((I49*60+J49)=0,0,ROUND((H49*60)/(I49*60+J49),1))</f>
        <v>0</v>
      </c>
      <c r="M49" s="33">
        <f>Février!M44</f>
        <v>0</v>
      </c>
      <c r="N49" s="13"/>
      <c r="O49" s="87"/>
      <c r="P49" s="13"/>
      <c r="Q49" s="87"/>
      <c r="R49" s="13"/>
      <c r="S49" s="87"/>
      <c r="T49" s="13"/>
      <c r="U49" s="87"/>
      <c r="V49" s="13"/>
      <c r="W49" s="87"/>
      <c r="X49" s="13"/>
      <c r="Y49" s="197" t="s">
        <v>189</v>
      </c>
      <c r="Z49" s="206" t="s">
        <v>14</v>
      </c>
      <c r="AA49" s="206" t="s">
        <v>15</v>
      </c>
      <c r="AB49" s="13"/>
      <c r="AC49" s="13"/>
      <c r="AD49" s="13"/>
      <c r="AE49" s="40"/>
      <c r="AF49" s="135">
        <f>J45+SUM(J47:J55)</f>
        <v>0</v>
      </c>
    </row>
    <row r="50" spans="1:32" ht="12" customHeight="1" x14ac:dyDescent="0.2">
      <c r="A50" s="471" t="s">
        <v>27</v>
      </c>
      <c r="B50" s="471"/>
      <c r="C50" s="31">
        <f>Mars!C44</f>
        <v>0</v>
      </c>
      <c r="D50" s="31">
        <f>Mars!D44</f>
        <v>0</v>
      </c>
      <c r="E50" s="31">
        <f>Mars!E44</f>
        <v>0</v>
      </c>
      <c r="F50" s="81"/>
      <c r="G50" s="30">
        <f t="shared" si="41"/>
        <v>0</v>
      </c>
      <c r="H50" s="209">
        <f>Août!H49</f>
        <v>0</v>
      </c>
      <c r="I50" s="206">
        <f>Mai!$I$52</f>
        <v>0</v>
      </c>
      <c r="J50" s="206">
        <f>Mai!$J$52</f>
        <v>0</v>
      </c>
      <c r="K50" s="55"/>
      <c r="L50" s="207">
        <f>IF((I50*60+J50)=0,0,ROUND((H50*60)/(I50*60+J50),1))</f>
        <v>0</v>
      </c>
      <c r="M50" s="33">
        <f>Mars!M44</f>
        <v>0</v>
      </c>
      <c r="N50" s="13"/>
      <c r="O50" s="87"/>
      <c r="P50" s="13"/>
      <c r="Q50" s="87"/>
      <c r="R50" s="13"/>
      <c r="S50" s="87"/>
      <c r="T50" s="13"/>
      <c r="U50" s="87"/>
      <c r="V50" s="13"/>
      <c r="W50" s="87"/>
      <c r="X50" s="13"/>
      <c r="Y50" s="109" t="s">
        <v>136</v>
      </c>
      <c r="Z50" s="10">
        <f>I45+SUM(I47:I55)+ROUNDDOWN(AF49/60,0)</f>
        <v>0</v>
      </c>
      <c r="AA50" s="10">
        <f>AF49-60*ROUNDDOWN(AF49/60,0)</f>
        <v>0</v>
      </c>
      <c r="AB50" s="13"/>
      <c r="AC50" s="13"/>
      <c r="AD50" s="13"/>
      <c r="AE50" s="39"/>
      <c r="AF50" s="131">
        <f>J45+SUM(J48:J55)</f>
        <v>0</v>
      </c>
    </row>
    <row r="51" spans="1:32" ht="12" customHeight="1" x14ac:dyDescent="0.2">
      <c r="A51" s="471" t="s">
        <v>30</v>
      </c>
      <c r="B51" s="471"/>
      <c r="C51" s="31">
        <f>Avril!C43</f>
        <v>0</v>
      </c>
      <c r="D51" s="31">
        <f>Avril!D43</f>
        <v>0</v>
      </c>
      <c r="E51" s="30">
        <f>Avril!E43</f>
        <v>0</v>
      </c>
      <c r="F51" s="81"/>
      <c r="G51" s="30">
        <f t="shared" si="41"/>
        <v>0</v>
      </c>
      <c r="H51" s="209">
        <f>Août!H50</f>
        <v>0</v>
      </c>
      <c r="I51" s="208">
        <f>Mai!$I$53</f>
        <v>0</v>
      </c>
      <c r="J51" s="206">
        <f>Mai!$J$53</f>
        <v>0</v>
      </c>
      <c r="K51" s="55"/>
      <c r="L51" s="207">
        <f>IF((I51*60+J51)=0,0,ROUND((H51*60)/(I51*60+J51),1))</f>
        <v>0</v>
      </c>
      <c r="M51" s="33">
        <f>Avril!M43</f>
        <v>0</v>
      </c>
      <c r="N51" s="13"/>
      <c r="O51" s="87"/>
      <c r="P51" s="13"/>
      <c r="Q51" s="87"/>
      <c r="R51" s="13"/>
      <c r="S51" s="87"/>
      <c r="T51" s="13"/>
      <c r="U51" s="87"/>
      <c r="V51" s="13"/>
      <c r="W51" s="87"/>
      <c r="X51" s="13"/>
      <c r="Y51" s="144" t="s">
        <v>256</v>
      </c>
      <c r="Z51" s="141">
        <f>I45+SUM(I48:I55)+ROUNDDOWN(AF50/60,0)</f>
        <v>0</v>
      </c>
      <c r="AA51" s="203">
        <f>AF50-60*ROUNDDOWN(AF50/60,0)</f>
        <v>0</v>
      </c>
    </row>
    <row r="52" spans="1:32" ht="12" customHeight="1" x14ac:dyDescent="0.2">
      <c r="A52" s="471" t="s">
        <v>31</v>
      </c>
      <c r="B52" s="471"/>
      <c r="C52" s="31">
        <f>Mai!C47</f>
        <v>0</v>
      </c>
      <c r="D52" s="30">
        <f>Mai!D47</f>
        <v>0</v>
      </c>
      <c r="E52" s="30">
        <f>Mai!E47</f>
        <v>0</v>
      </c>
      <c r="F52" s="81"/>
      <c r="G52" s="30">
        <f t="shared" si="41"/>
        <v>0</v>
      </c>
      <c r="H52" s="209">
        <f>Août!H51</f>
        <v>0</v>
      </c>
      <c r="I52" s="206">
        <f>Mai!$I$47</f>
        <v>0</v>
      </c>
      <c r="J52" s="206">
        <f>Mai!$J$47</f>
        <v>0</v>
      </c>
      <c r="K52" s="55"/>
      <c r="L52" s="207">
        <f t="shared" ref="L52:L55" si="42">IF((I52*60+J52)=0,0,ROUND((H52*60)/(I52*60+J52),1))</f>
        <v>0</v>
      </c>
      <c r="M52" s="33">
        <f>Mai!M47</f>
        <v>0</v>
      </c>
      <c r="N52" s="13"/>
      <c r="O52" s="87"/>
      <c r="P52" s="13"/>
      <c r="Q52" s="87"/>
      <c r="R52" s="13"/>
      <c r="S52" s="87"/>
      <c r="T52" s="13"/>
      <c r="U52" s="87"/>
      <c r="V52" s="13"/>
      <c r="W52" s="87"/>
      <c r="X52" s="13"/>
      <c r="Y52" s="41"/>
      <c r="AA52" s="41"/>
      <c r="AB52" s="41"/>
      <c r="AC52" s="41"/>
    </row>
    <row r="53" spans="1:32" ht="12" customHeight="1" x14ac:dyDescent="0.2">
      <c r="A53" s="471" t="s">
        <v>32</v>
      </c>
      <c r="B53" s="471"/>
      <c r="C53" s="31">
        <f>Juin!C47</f>
        <v>0</v>
      </c>
      <c r="D53" s="31">
        <f>Juin!D47</f>
        <v>0</v>
      </c>
      <c r="E53" s="31">
        <f>Juin!E47</f>
        <v>0</v>
      </c>
      <c r="F53" s="249"/>
      <c r="G53" s="30">
        <f t="shared" si="41"/>
        <v>0</v>
      </c>
      <c r="H53" s="209">
        <f>Août!H52</f>
        <v>0</v>
      </c>
      <c r="I53" s="206">
        <f>Juin!$I$47</f>
        <v>0</v>
      </c>
      <c r="J53" s="206">
        <f>Juin!$J$47</f>
        <v>0</v>
      </c>
      <c r="K53" s="55"/>
      <c r="L53" s="207">
        <f t="shared" si="42"/>
        <v>0</v>
      </c>
      <c r="M53" s="35">
        <f>Juin!M47</f>
        <v>0</v>
      </c>
      <c r="N53" s="13"/>
      <c r="O53" s="87"/>
      <c r="P53" s="13"/>
      <c r="Q53" s="87"/>
      <c r="R53" s="13"/>
      <c r="S53" s="87"/>
      <c r="T53" s="13"/>
      <c r="U53" s="87"/>
      <c r="V53" s="13"/>
      <c r="W53" s="87"/>
      <c r="X53" s="13"/>
      <c r="Y53" s="40"/>
      <c r="Z53" s="40"/>
      <c r="AA53" s="40"/>
      <c r="AB53" s="40"/>
    </row>
    <row r="54" spans="1:32" x14ac:dyDescent="0.2">
      <c r="A54" s="471" t="s">
        <v>33</v>
      </c>
      <c r="B54" s="471"/>
      <c r="C54" s="31">
        <f>Juillet!$C$47</f>
        <v>0</v>
      </c>
      <c r="D54" s="31">
        <f>Juillet!$D$47</f>
        <v>0</v>
      </c>
      <c r="E54" s="31">
        <f>Juillet!$E$47</f>
        <v>0</v>
      </c>
      <c r="F54" s="81"/>
      <c r="G54" s="30">
        <f t="shared" si="41"/>
        <v>0</v>
      </c>
      <c r="H54" s="209">
        <f>Août!H53</f>
        <v>0</v>
      </c>
      <c r="I54" s="206">
        <f>Juillet!$I$47</f>
        <v>0</v>
      </c>
      <c r="J54" s="206">
        <f>Juillet!$J$47</f>
        <v>0</v>
      </c>
      <c r="K54" s="55"/>
      <c r="L54" s="207">
        <f t="shared" si="42"/>
        <v>0</v>
      </c>
      <c r="M54" s="35">
        <f>Juillet!$M$47</f>
        <v>0</v>
      </c>
    </row>
    <row r="55" spans="1:32" x14ac:dyDescent="0.2">
      <c r="A55" s="471" t="s">
        <v>34</v>
      </c>
      <c r="B55" s="471"/>
      <c r="C55" s="31">
        <f>Août!$C$44</f>
        <v>0</v>
      </c>
      <c r="D55" s="31">
        <f>Août!$D$44</f>
        <v>0</v>
      </c>
      <c r="E55" s="31">
        <f>Août!$E$44</f>
        <v>0</v>
      </c>
      <c r="F55" s="55"/>
      <c r="G55" s="30">
        <f t="shared" si="41"/>
        <v>0</v>
      </c>
      <c r="H55" s="208">
        <f>Août!H44</f>
        <v>0</v>
      </c>
      <c r="I55" s="206">
        <f>Août!$I$44</f>
        <v>0</v>
      </c>
      <c r="J55" s="206">
        <f>Août!$J$44</f>
        <v>0</v>
      </c>
      <c r="K55" s="55"/>
      <c r="L55" s="207">
        <f t="shared" si="42"/>
        <v>0</v>
      </c>
      <c r="M55" s="36">
        <f>Août!$M$44</f>
        <v>0</v>
      </c>
    </row>
  </sheetData>
  <sheetProtection sheet="1" selectLockedCells="1"/>
  <mergeCells count="73">
    <mergeCell ref="Y27:AE27"/>
    <mergeCell ref="Y19:AE19"/>
    <mergeCell ref="A1:AD1"/>
    <mergeCell ref="R2:R3"/>
    <mergeCell ref="Y11:AE11"/>
    <mergeCell ref="Y12:AE12"/>
    <mergeCell ref="A2:A3"/>
    <mergeCell ref="B2:B3"/>
    <mergeCell ref="E2:E3"/>
    <mergeCell ref="A11:B11"/>
    <mergeCell ref="N2:N3"/>
    <mergeCell ref="C2:C3"/>
    <mergeCell ref="D2:D3"/>
    <mergeCell ref="Y2:AE3"/>
    <mergeCell ref="A10:B10"/>
    <mergeCell ref="Y10:AE10"/>
    <mergeCell ref="X2:X3"/>
    <mergeCell ref="Y4:AE4"/>
    <mergeCell ref="Y18:AE18"/>
    <mergeCell ref="Y23:AE23"/>
    <mergeCell ref="Y13:AE13"/>
    <mergeCell ref="Y5:AE5"/>
    <mergeCell ref="Y6:AE6"/>
    <mergeCell ref="Y7:AE7"/>
    <mergeCell ref="Y8:AE8"/>
    <mergeCell ref="Y9:AE9"/>
    <mergeCell ref="Y46:Z46"/>
    <mergeCell ref="Y43:AE43"/>
    <mergeCell ref="Y32:AE32"/>
    <mergeCell ref="Y36:AE36"/>
    <mergeCell ref="Y41:AE41"/>
    <mergeCell ref="Y37:AE37"/>
    <mergeCell ref="Y44:AE44"/>
    <mergeCell ref="Y38:AE38"/>
    <mergeCell ref="Y26:AE26"/>
    <mergeCell ref="Y20:AE20"/>
    <mergeCell ref="Y21:AE21"/>
    <mergeCell ref="Y16:AE16"/>
    <mergeCell ref="Y17:AE17"/>
    <mergeCell ref="Y47:Z47"/>
    <mergeCell ref="Y14:AE14"/>
    <mergeCell ref="Y15:AE15"/>
    <mergeCell ref="Y28:AE28"/>
    <mergeCell ref="Y29:AE29"/>
    <mergeCell ref="Y30:AE30"/>
    <mergeCell ref="Y42:AE42"/>
    <mergeCell ref="Y34:AE34"/>
    <mergeCell ref="Y39:AE39"/>
    <mergeCell ref="Y40:AE40"/>
    <mergeCell ref="Y35:AE35"/>
    <mergeCell ref="Y22:AE22"/>
    <mergeCell ref="Y31:AE31"/>
    <mergeCell ref="Y33:AE33"/>
    <mergeCell ref="Y24:AE24"/>
    <mergeCell ref="Y25:AE25"/>
    <mergeCell ref="A55:B55"/>
    <mergeCell ref="A53:B53"/>
    <mergeCell ref="A50:B50"/>
    <mergeCell ref="A51:B51"/>
    <mergeCell ref="A52:B52"/>
    <mergeCell ref="P2:P3"/>
    <mergeCell ref="G2:G3"/>
    <mergeCell ref="H2:L2"/>
    <mergeCell ref="A54:B54"/>
    <mergeCell ref="A48:B48"/>
    <mergeCell ref="A49:B49"/>
    <mergeCell ref="A27:B27"/>
    <mergeCell ref="A46:B46"/>
    <mergeCell ref="A47:B47"/>
    <mergeCell ref="A19:B19"/>
    <mergeCell ref="A43:B43"/>
    <mergeCell ref="A45:B45"/>
    <mergeCell ref="A35:B35"/>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AP56"/>
  <sheetViews>
    <sheetView zoomScale="130" zoomScaleNormal="130" workbookViewId="0">
      <pane ySplit="3" topLeftCell="A28" activePane="bottomLeft" state="frozen"/>
      <selection pane="bottomLeft" activeCell="X2" sqref="X2:X3"/>
    </sheetView>
  </sheetViews>
  <sheetFormatPr baseColWidth="10" defaultRowHeight="12.75" x14ac:dyDescent="0.2"/>
  <cols>
    <col min="1" max="1" width="10.85546875" customWidth="1"/>
    <col min="2" max="2" width="6.140625" customWidth="1"/>
    <col min="3" max="3" width="6" customWidth="1"/>
    <col min="4" max="4" width="5.140625" customWidth="1"/>
    <col min="5" max="5" width="3.85546875" customWidth="1"/>
    <col min="6" max="6" width="4.28515625" style="47" hidden="1" customWidth="1"/>
    <col min="7" max="7" width="6.140625" customWidth="1"/>
    <col min="8" max="8" width="7.85546875" hidden="1" customWidth="1"/>
    <col min="9" max="9" width="6.7109375" customWidth="1"/>
    <col min="10" max="10" width="7.28515625" customWidth="1"/>
    <col min="11" max="12" width="6.140625" hidden="1" customWidth="1"/>
    <col min="13" max="13" width="6.5703125" customWidth="1"/>
    <col min="14" max="14" width="3.42578125" customWidth="1"/>
    <col min="15" max="15" width="3.42578125" style="47" hidden="1" customWidth="1"/>
    <col min="16" max="16" width="3" customWidth="1"/>
    <col min="17" max="17" width="3" style="47" hidden="1" customWidth="1"/>
    <col min="18" max="18" width="4.85546875" customWidth="1"/>
    <col min="19" max="19" width="3.42578125" style="47" hidden="1" customWidth="1"/>
    <col min="20" max="20" width="3.85546875" customWidth="1"/>
    <col min="21" max="21" width="3.85546875" style="47" hidden="1" customWidth="1"/>
    <col min="22" max="22" width="4" customWidth="1"/>
    <col min="23" max="23" width="4" style="47" hidden="1" customWidth="1"/>
    <col min="24" max="24" width="9.85546875" customWidth="1"/>
    <col min="25" max="25" width="19" customWidth="1"/>
    <col min="26" max="26" width="10.5703125" customWidth="1"/>
    <col min="27" max="27" width="6.5703125" customWidth="1"/>
    <col min="28" max="28" width="6.28515625" customWidth="1"/>
    <col min="29" max="29" width="4" customWidth="1"/>
    <col min="30" max="31" width="10" customWidth="1"/>
    <col min="32" max="32" width="11.42578125" hidden="1" customWidth="1"/>
  </cols>
  <sheetData>
    <row r="1" spans="1:31" ht="18" x14ac:dyDescent="0.25">
      <c r="A1" s="423" t="s">
        <v>265</v>
      </c>
      <c r="B1" s="423"/>
      <c r="C1" s="423"/>
      <c r="D1" s="423"/>
      <c r="E1" s="423"/>
      <c r="F1" s="423"/>
      <c r="G1" s="423"/>
      <c r="H1" s="423"/>
      <c r="I1" s="423"/>
      <c r="J1" s="423"/>
      <c r="K1" s="423"/>
      <c r="L1" s="423"/>
      <c r="M1" s="423"/>
      <c r="N1" s="423"/>
      <c r="O1" s="423"/>
      <c r="P1" s="423"/>
      <c r="Q1" s="423"/>
      <c r="R1" s="423"/>
      <c r="S1" s="423"/>
      <c r="T1" s="423"/>
      <c r="U1" s="423"/>
      <c r="V1" s="423"/>
      <c r="W1" s="423"/>
      <c r="X1" s="423"/>
      <c r="Y1" s="424"/>
      <c r="Z1" s="424"/>
      <c r="AA1" s="424"/>
      <c r="AB1" s="424"/>
      <c r="AC1" s="424"/>
      <c r="AD1" s="424"/>
      <c r="AE1" s="132"/>
    </row>
    <row r="2" spans="1:31" ht="17.25" customHeight="1" x14ac:dyDescent="0.2">
      <c r="A2" s="425" t="s">
        <v>1</v>
      </c>
      <c r="B2" s="425" t="s">
        <v>9</v>
      </c>
      <c r="C2" s="425" t="s">
        <v>0</v>
      </c>
      <c r="D2" s="425" t="s">
        <v>14</v>
      </c>
      <c r="E2" s="425" t="s">
        <v>15</v>
      </c>
      <c r="F2" s="44" t="s">
        <v>15</v>
      </c>
      <c r="G2" s="540" t="s">
        <v>12</v>
      </c>
      <c r="H2" s="439" t="s">
        <v>189</v>
      </c>
      <c r="I2" s="440"/>
      <c r="J2" s="440"/>
      <c r="K2" s="440"/>
      <c r="L2" s="441"/>
      <c r="M2" s="16" t="s">
        <v>16</v>
      </c>
      <c r="N2" s="429" t="s">
        <v>39</v>
      </c>
      <c r="O2" s="93"/>
      <c r="P2" s="429" t="s">
        <v>11</v>
      </c>
      <c r="Q2" s="93"/>
      <c r="R2" s="429" t="s">
        <v>21</v>
      </c>
      <c r="S2" s="93"/>
      <c r="T2" s="16" t="s">
        <v>18</v>
      </c>
      <c r="U2" s="93"/>
      <c r="V2" s="16" t="s">
        <v>18</v>
      </c>
      <c r="W2" s="95"/>
      <c r="X2" s="525" t="s">
        <v>13</v>
      </c>
      <c r="Y2" s="506" t="s">
        <v>215</v>
      </c>
      <c r="Z2" s="506"/>
      <c r="AA2" s="506"/>
      <c r="AB2" s="506"/>
      <c r="AC2" s="506"/>
      <c r="AD2" s="506"/>
      <c r="AE2" s="507"/>
    </row>
    <row r="3" spans="1:31" ht="14.25" customHeight="1" x14ac:dyDescent="0.2">
      <c r="A3" s="426"/>
      <c r="B3" s="426"/>
      <c r="C3" s="426"/>
      <c r="D3" s="426"/>
      <c r="E3" s="426"/>
      <c r="F3" s="44"/>
      <c r="G3" s="541"/>
      <c r="H3" s="222" t="s">
        <v>0</v>
      </c>
      <c r="I3" s="197" t="s">
        <v>14</v>
      </c>
      <c r="J3" s="197" t="s">
        <v>15</v>
      </c>
      <c r="K3" s="205"/>
      <c r="L3" s="226" t="s">
        <v>12</v>
      </c>
      <c r="M3" s="17" t="s">
        <v>17</v>
      </c>
      <c r="N3" s="430"/>
      <c r="O3" s="94"/>
      <c r="P3" s="430"/>
      <c r="Q3" s="94"/>
      <c r="R3" s="430"/>
      <c r="S3" s="94"/>
      <c r="T3" s="17" t="s">
        <v>19</v>
      </c>
      <c r="U3" s="94"/>
      <c r="V3" s="17" t="s">
        <v>20</v>
      </c>
      <c r="W3" s="96"/>
      <c r="X3" s="525"/>
      <c r="Y3" s="506"/>
      <c r="Z3" s="506"/>
      <c r="AA3" s="506"/>
      <c r="AB3" s="506"/>
      <c r="AC3" s="506"/>
      <c r="AD3" s="506"/>
      <c r="AE3" s="507"/>
    </row>
    <row r="4" spans="1:31" ht="12" hidden="1" customHeight="1" x14ac:dyDescent="0.2">
      <c r="A4" s="2" t="s">
        <v>2</v>
      </c>
      <c r="B4" s="2">
        <v>1</v>
      </c>
      <c r="C4" s="24"/>
      <c r="D4" s="24"/>
      <c r="E4" s="24"/>
      <c r="F4" s="44">
        <f t="shared" ref="F4:F7" si="0">E4</f>
        <v>0</v>
      </c>
      <c r="G4" s="58" t="str">
        <f t="shared" ref="G4:G7" si="1">IF((D4*60+F4)=0,"",ROUND((C4*60)/(D4*60+F4),1))</f>
        <v/>
      </c>
      <c r="H4" s="199"/>
      <c r="I4" s="199"/>
      <c r="J4" s="199"/>
      <c r="K4" s="44">
        <f t="shared" ref="K4:K7" si="2">J4</f>
        <v>0</v>
      </c>
      <c r="L4" s="206" t="str">
        <f t="shared" ref="L4:L7" si="3">IF((I4*60+K4)=0,"",ROUND((H4*60)/(I4*60+K4),1))</f>
        <v/>
      </c>
      <c r="M4" s="78"/>
      <c r="N4" s="78"/>
      <c r="O4" s="107">
        <f t="shared" ref="O4" si="4">IF(N4="",0,1)</f>
        <v>0</v>
      </c>
      <c r="P4" s="78"/>
      <c r="Q4" s="107">
        <f t="shared" ref="Q4" si="5">IF(P4="",0,1)</f>
        <v>0</v>
      </c>
      <c r="R4" s="78"/>
      <c r="S4" s="107">
        <f t="shared" ref="S4" si="6">IF(R4="",0,1)</f>
        <v>0</v>
      </c>
      <c r="T4" s="78"/>
      <c r="U4" s="107">
        <f t="shared" ref="U4" si="7">IF(T4="",0,1)</f>
        <v>0</v>
      </c>
      <c r="V4" s="78"/>
      <c r="W4" s="107">
        <f t="shared" ref="W4" si="8">IF(V4="",0,1)</f>
        <v>0</v>
      </c>
      <c r="X4" s="78"/>
      <c r="Y4" s="523"/>
      <c r="Z4" s="523"/>
      <c r="AA4" s="523"/>
      <c r="AB4" s="523"/>
      <c r="AC4" s="523"/>
      <c r="AD4" s="523"/>
      <c r="AE4" s="524"/>
    </row>
    <row r="5" spans="1:31" ht="12" hidden="1" customHeight="1" x14ac:dyDescent="0.2">
      <c r="A5" s="2" t="s">
        <v>3</v>
      </c>
      <c r="B5" s="2">
        <v>1</v>
      </c>
      <c r="C5" s="24"/>
      <c r="D5" s="24"/>
      <c r="E5" s="24"/>
      <c r="F5" s="44">
        <f t="shared" si="0"/>
        <v>0</v>
      </c>
      <c r="G5" s="58" t="str">
        <f t="shared" si="1"/>
        <v/>
      </c>
      <c r="H5" s="199"/>
      <c r="I5" s="199"/>
      <c r="J5" s="199"/>
      <c r="K5" s="44">
        <f t="shared" si="2"/>
        <v>0</v>
      </c>
      <c r="L5" s="206" t="str">
        <f t="shared" si="3"/>
        <v/>
      </c>
      <c r="M5" s="78"/>
      <c r="N5" s="78"/>
      <c r="O5" s="107">
        <f t="shared" ref="O5:O7" si="9">IF(N5="",O4,O4+1)</f>
        <v>0</v>
      </c>
      <c r="P5" s="78"/>
      <c r="Q5" s="107">
        <f t="shared" ref="Q5:Q7" si="10">IF(P5="",Q4,Q4+1)</f>
        <v>0</v>
      </c>
      <c r="R5" s="78"/>
      <c r="S5" s="107">
        <f t="shared" ref="S5:S7" si="11">IF(R5="",S4,S4+1)</f>
        <v>0</v>
      </c>
      <c r="T5" s="78"/>
      <c r="U5" s="107">
        <f t="shared" ref="U5:U7" si="12">IF(T5="",U4,U4+1)</f>
        <v>0</v>
      </c>
      <c r="V5" s="78"/>
      <c r="W5" s="107">
        <f t="shared" ref="W5:W7" si="13">IF(V5="",W4,W4+1)</f>
        <v>0</v>
      </c>
      <c r="X5" s="78"/>
      <c r="Y5" s="523"/>
      <c r="Z5" s="523"/>
      <c r="AA5" s="523"/>
      <c r="AB5" s="523"/>
      <c r="AC5" s="523"/>
      <c r="AD5" s="523"/>
      <c r="AE5" s="524"/>
    </row>
    <row r="6" spans="1:31" ht="12" hidden="1" customHeight="1" x14ac:dyDescent="0.2">
      <c r="A6" s="53" t="s">
        <v>4</v>
      </c>
      <c r="B6" s="53">
        <v>1</v>
      </c>
      <c r="C6" s="24"/>
      <c r="D6" s="24"/>
      <c r="E6" s="24"/>
      <c r="F6" s="44">
        <f t="shared" si="0"/>
        <v>0</v>
      </c>
      <c r="G6" s="58" t="str">
        <f t="shared" si="1"/>
        <v/>
      </c>
      <c r="H6" s="199"/>
      <c r="I6" s="199"/>
      <c r="J6" s="199"/>
      <c r="K6" s="44">
        <f t="shared" si="2"/>
        <v>0</v>
      </c>
      <c r="L6" s="206" t="str">
        <f t="shared" si="3"/>
        <v/>
      </c>
      <c r="M6" s="78"/>
      <c r="N6" s="78"/>
      <c r="O6" s="107">
        <f t="shared" si="9"/>
        <v>0</v>
      </c>
      <c r="P6" s="78"/>
      <c r="Q6" s="107">
        <f t="shared" si="10"/>
        <v>0</v>
      </c>
      <c r="R6" s="78"/>
      <c r="S6" s="107">
        <f t="shared" si="11"/>
        <v>0</v>
      </c>
      <c r="T6" s="78"/>
      <c r="U6" s="107">
        <f t="shared" si="12"/>
        <v>0</v>
      </c>
      <c r="V6" s="78"/>
      <c r="W6" s="107">
        <f t="shared" si="13"/>
        <v>0</v>
      </c>
      <c r="X6" s="78"/>
      <c r="Y6" s="523"/>
      <c r="Z6" s="523"/>
      <c r="AA6" s="523"/>
      <c r="AB6" s="523"/>
      <c r="AC6" s="523"/>
      <c r="AD6" s="523"/>
      <c r="AE6" s="524"/>
    </row>
    <row r="7" spans="1:31" s="6" customFormat="1" ht="12" customHeight="1" x14ac:dyDescent="0.2">
      <c r="A7" s="44" t="s">
        <v>5</v>
      </c>
      <c r="B7" s="44">
        <v>1</v>
      </c>
      <c r="C7" s="24"/>
      <c r="D7" s="24"/>
      <c r="E7" s="24"/>
      <c r="F7" s="44">
        <f t="shared" si="0"/>
        <v>0</v>
      </c>
      <c r="G7" s="58" t="str">
        <f t="shared" si="1"/>
        <v/>
      </c>
      <c r="H7" s="199"/>
      <c r="I7" s="199"/>
      <c r="J7" s="199"/>
      <c r="K7" s="44">
        <f t="shared" si="2"/>
        <v>0</v>
      </c>
      <c r="L7" s="206" t="str">
        <f t="shared" si="3"/>
        <v/>
      </c>
      <c r="M7" s="78"/>
      <c r="N7" s="78"/>
      <c r="O7" s="107">
        <f t="shared" si="9"/>
        <v>0</v>
      </c>
      <c r="P7" s="78"/>
      <c r="Q7" s="107">
        <f t="shared" si="10"/>
        <v>0</v>
      </c>
      <c r="R7" s="78"/>
      <c r="S7" s="107">
        <f t="shared" si="11"/>
        <v>0</v>
      </c>
      <c r="T7" s="78"/>
      <c r="U7" s="107">
        <f t="shared" si="12"/>
        <v>0</v>
      </c>
      <c r="V7" s="78"/>
      <c r="W7" s="107">
        <f t="shared" si="13"/>
        <v>0</v>
      </c>
      <c r="X7" s="78"/>
      <c r="Y7" s="523"/>
      <c r="Z7" s="523"/>
      <c r="AA7" s="523"/>
      <c r="AB7" s="523"/>
      <c r="AC7" s="523"/>
      <c r="AD7" s="523"/>
      <c r="AE7" s="524"/>
    </row>
    <row r="8" spans="1:31" ht="12" customHeight="1" x14ac:dyDescent="0.2">
      <c r="A8" s="466" t="s">
        <v>10</v>
      </c>
      <c r="B8" s="467"/>
      <c r="C8" s="11">
        <f>SUM(C4:C7)</f>
        <v>0</v>
      </c>
      <c r="D8" s="11">
        <f>SUM(D4:D7)+ROUNDDOWN(F8/60,0)</f>
        <v>0</v>
      </c>
      <c r="E8" s="11">
        <f>F8-60*ROUNDDOWN(F8/60,0)</f>
        <v>0</v>
      </c>
      <c r="F8" s="90">
        <f>SUM(F4:F7)</f>
        <v>0</v>
      </c>
      <c r="G8" s="34">
        <f>IF((D8*60+E8)=0,0,ROUND((C8*60)/(D8*60+E8),1))</f>
        <v>0</v>
      </c>
      <c r="H8" s="11">
        <f>SUM(H4:H7)</f>
        <v>0</v>
      </c>
      <c r="I8" s="11">
        <f>SUM(I4:I7)+ROUNDDOWN(K8/60,0)</f>
        <v>0</v>
      </c>
      <c r="J8" s="11">
        <f>K8-60*ROUNDDOWN(K8/60,0)</f>
        <v>0</v>
      </c>
      <c r="K8" s="90">
        <f>SUM(K4:K7)</f>
        <v>0</v>
      </c>
      <c r="L8" s="34">
        <f>IF((I8*60+J8)=0,0,ROUND((H8*60)/(I8*60+J8),1))</f>
        <v>0</v>
      </c>
      <c r="M8" s="18">
        <f>SUM(M4:M7)</f>
        <v>0</v>
      </c>
      <c r="N8" s="18">
        <f>IF(SUM(N4:N7)=0,0,ROUND(AVERAGE(N4:N7),0))</f>
        <v>0</v>
      </c>
      <c r="O8" s="108">
        <f>IF(O7=0,0,1)</f>
        <v>0</v>
      </c>
      <c r="P8" s="18">
        <f>IF(SUM(P4:P7)=0,0,ROUND(AVERAGE(P4:P7),0))</f>
        <v>0</v>
      </c>
      <c r="Q8" s="108">
        <f>IF(Q7=0,0,1)</f>
        <v>0</v>
      </c>
      <c r="R8" s="18">
        <f>IF(SUM(R4:R7)=0,0,ROUND(AVERAGE(R4:R7),0))</f>
        <v>0</v>
      </c>
      <c r="S8" s="108">
        <f>IF(S7=0,0,1)</f>
        <v>0</v>
      </c>
      <c r="T8" s="18">
        <f>IF(SUM(T4:T7)=0,0,ROUND(AVERAGE(T4:T7),0))</f>
        <v>0</v>
      </c>
      <c r="U8" s="108">
        <f>IF(U7=0,0,1)</f>
        <v>0</v>
      </c>
      <c r="V8" s="18">
        <f>IF(SUM(V4:V7)=0,0,ROUND(AVERAGE(V4:V7),0))</f>
        <v>0</v>
      </c>
      <c r="W8" s="108">
        <f>IF(W7=0,0,1)</f>
        <v>0</v>
      </c>
      <c r="X8" s="211"/>
      <c r="Y8" s="537"/>
      <c r="Z8" s="537"/>
      <c r="AA8" s="537"/>
      <c r="AB8" s="537"/>
      <c r="AC8" s="537"/>
      <c r="AD8" s="537"/>
      <c r="AE8" s="538"/>
    </row>
    <row r="9" spans="1:31" ht="12" customHeight="1" x14ac:dyDescent="0.2">
      <c r="A9" s="454" t="s">
        <v>188</v>
      </c>
      <c r="B9" s="455"/>
      <c r="C9" s="46">
        <f>C8+Septembre!C43</f>
        <v>0</v>
      </c>
      <c r="D9" s="46">
        <f>ROUNDDOWN(F9/60,0)+Septembre!D43+D8</f>
        <v>0</v>
      </c>
      <c r="E9" s="46">
        <f>F9-60*ROUNDDOWN(F9/60,0)</f>
        <v>0</v>
      </c>
      <c r="F9" s="46">
        <f>E8+Septembre!E43</f>
        <v>0</v>
      </c>
      <c r="G9" s="46">
        <f>IF((D9*60+E9)=0,0,ROUND((C9*60)/(D9*60+E9),1))</f>
        <v>0</v>
      </c>
      <c r="H9" s="46">
        <f>H8+Septembre!H43</f>
        <v>0</v>
      </c>
      <c r="I9" s="46">
        <f>ROUNDDOWN(K9/60,0)+Septembre!I43+I8</f>
        <v>0</v>
      </c>
      <c r="J9" s="46">
        <f>K9-60*ROUNDDOWN(K9/60,0)</f>
        <v>0</v>
      </c>
      <c r="K9" s="46">
        <f>J8+Septembre!J43</f>
        <v>0</v>
      </c>
      <c r="L9" s="46">
        <f>IF((I9*60+J9)=0,0,ROUND((H9*60)/(I9*60+J9),1))</f>
        <v>0</v>
      </c>
      <c r="M9" s="56">
        <f>M8+Septembre!M43</f>
        <v>0</v>
      </c>
      <c r="N9" s="56">
        <f>IF(N7=0,Septembre!N43,IF(N7+Septembre!N43=0,"",ROUND((SUM(N4:N7)+SUM(Septembre!N36:'Septembre'!N41))/(O7+Septembre!O41),0)))</f>
        <v>0</v>
      </c>
      <c r="O9" s="242"/>
      <c r="P9" s="56">
        <f>IF(P7=0,Septembre!P43,IF(P7+Septembre!P43=0,"",ROUND((SUM(P4:P7)+SUM(Septembre!P36:'Septembre'!P41))/(Q7+Septembre!Q41),0)))</f>
        <v>0</v>
      </c>
      <c r="Q9" s="242"/>
      <c r="R9" s="56">
        <f>IF(R7=0,Septembre!R43,IF(R7+Septembre!R43=0,"",ROUND((SUM(R4:R7)+SUM(Septembre!R36:'Septembre'!R41))/(S7+Septembre!S41),0)))</f>
        <v>0</v>
      </c>
      <c r="S9" s="242"/>
      <c r="T9" s="56">
        <f>IF(T7=0,Septembre!T43,IF(T7+Septembre!T43=0,"",ROUND((SUM(T4:T7)+SUM(Septembre!T36:'Septembre'!T41))/(U7+Septembre!U41),0)))</f>
        <v>0</v>
      </c>
      <c r="U9" s="242"/>
      <c r="V9" s="56">
        <f>IF(V7=0,Septembre!V43,IF(V7+Septembre!V43=0,"",ROUND((SUM(V4:V7)+SUM(Septembre!V36:'Septembre'!V41))/(W7+Septembre!W41),0)))</f>
        <v>0</v>
      </c>
      <c r="W9" s="242"/>
      <c r="X9" s="210"/>
      <c r="Y9" s="542"/>
      <c r="Z9" s="542"/>
      <c r="AA9" s="542"/>
      <c r="AB9" s="542"/>
      <c r="AC9" s="542"/>
      <c r="AD9" s="542"/>
      <c r="AE9" s="543"/>
    </row>
    <row r="10" spans="1:31" s="6" customFormat="1" ht="12" customHeight="1" x14ac:dyDescent="0.2">
      <c r="A10" s="14" t="s">
        <v>6</v>
      </c>
      <c r="B10" s="2">
        <f>B7+1</f>
        <v>2</v>
      </c>
      <c r="C10" s="24"/>
      <c r="D10" s="24"/>
      <c r="E10" s="24"/>
      <c r="F10" s="44">
        <f t="shared" ref="F10:F16" si="14">E10</f>
        <v>0</v>
      </c>
      <c r="G10" s="58" t="str">
        <f t="shared" ref="G10:G16" si="15">IF((D10*60+F10)=0,"",ROUND((C10*60)/(D10*60+F10),1))</f>
        <v/>
      </c>
      <c r="H10" s="199"/>
      <c r="I10" s="199"/>
      <c r="J10" s="199"/>
      <c r="K10" s="44">
        <f>J10</f>
        <v>0</v>
      </c>
      <c r="L10" s="206" t="str">
        <f t="shared" ref="L10:L16" si="16">IF((I10*60+K10)=0,"",ROUND((H10*60)/(I10*60+K10),1))</f>
        <v/>
      </c>
      <c r="M10" s="78"/>
      <c r="N10" s="78"/>
      <c r="O10" s="107">
        <f>IF(N10="",0,1)</f>
        <v>0</v>
      </c>
      <c r="P10" s="78"/>
      <c r="Q10" s="107">
        <f>IF(P10="",0,1)</f>
        <v>0</v>
      </c>
      <c r="R10" s="78"/>
      <c r="S10" s="107">
        <f>IF(R10="",0,1)</f>
        <v>0</v>
      </c>
      <c r="T10" s="78"/>
      <c r="U10" s="107">
        <f>IF(T10="",0,1)</f>
        <v>0</v>
      </c>
      <c r="V10" s="78"/>
      <c r="W10" s="107">
        <f>IF(V10="",0,1)</f>
        <v>0</v>
      </c>
      <c r="X10" s="152"/>
      <c r="Y10" s="415"/>
      <c r="Z10" s="415"/>
      <c r="AA10" s="415"/>
      <c r="AB10" s="415"/>
      <c r="AC10" s="415"/>
      <c r="AD10" s="415"/>
      <c r="AE10" s="416"/>
    </row>
    <row r="11" spans="1:31" ht="12" customHeight="1" x14ac:dyDescent="0.2">
      <c r="A11" s="14" t="s">
        <v>7</v>
      </c>
      <c r="B11" s="2">
        <f t="shared" ref="B11:B16" si="17">B10+1</f>
        <v>3</v>
      </c>
      <c r="C11" s="24"/>
      <c r="D11" s="24"/>
      <c r="E11" s="24"/>
      <c r="F11" s="44">
        <f t="shared" si="14"/>
        <v>0</v>
      </c>
      <c r="G11" s="58" t="str">
        <f t="shared" si="15"/>
        <v/>
      </c>
      <c r="H11" s="199"/>
      <c r="I11" s="199"/>
      <c r="J11" s="199"/>
      <c r="K11" s="44">
        <f t="shared" ref="K11:K16" si="18">J11</f>
        <v>0</v>
      </c>
      <c r="L11" s="206" t="str">
        <f t="shared" si="16"/>
        <v/>
      </c>
      <c r="M11" s="78"/>
      <c r="N11" s="78"/>
      <c r="O11" s="107">
        <f t="shared" ref="O11:O16" si="19">IF(N11="",O10,O10+1)</f>
        <v>0</v>
      </c>
      <c r="P11" s="78"/>
      <c r="Q11" s="107">
        <f t="shared" ref="Q11:Q16" si="20">IF(P11="",Q10,Q10+1)</f>
        <v>0</v>
      </c>
      <c r="R11" s="78"/>
      <c r="S11" s="107">
        <f t="shared" ref="S11:S16" si="21">IF(R11="",S10,S10+1)</f>
        <v>0</v>
      </c>
      <c r="T11" s="78"/>
      <c r="U11" s="107">
        <f t="shared" ref="U11:U16" si="22">IF(T11="",U10,U10+1)</f>
        <v>0</v>
      </c>
      <c r="V11" s="78"/>
      <c r="W11" s="107">
        <f t="shared" ref="W11:W16" si="23">IF(V11="",W10,W10+1)</f>
        <v>0</v>
      </c>
      <c r="X11" s="152"/>
      <c r="Y11" s="415"/>
      <c r="Z11" s="415"/>
      <c r="AA11" s="415"/>
      <c r="AB11" s="415"/>
      <c r="AC11" s="415"/>
      <c r="AD11" s="415"/>
      <c r="AE11" s="416"/>
    </row>
    <row r="12" spans="1:31" ht="12" customHeight="1" x14ac:dyDescent="0.2">
      <c r="A12" s="14" t="s">
        <v>8</v>
      </c>
      <c r="B12" s="2">
        <f t="shared" si="17"/>
        <v>4</v>
      </c>
      <c r="C12" s="24"/>
      <c r="D12" s="24"/>
      <c r="E12" s="24"/>
      <c r="F12" s="44">
        <f t="shared" si="14"/>
        <v>0</v>
      </c>
      <c r="G12" s="58" t="str">
        <f t="shared" si="15"/>
        <v/>
      </c>
      <c r="H12" s="199"/>
      <c r="I12" s="199"/>
      <c r="J12" s="199"/>
      <c r="K12" s="44">
        <f t="shared" si="18"/>
        <v>0</v>
      </c>
      <c r="L12" s="206" t="str">
        <f t="shared" si="16"/>
        <v/>
      </c>
      <c r="M12" s="78"/>
      <c r="N12" s="78"/>
      <c r="O12" s="107">
        <f t="shared" si="19"/>
        <v>0</v>
      </c>
      <c r="P12" s="78"/>
      <c r="Q12" s="107">
        <f t="shared" si="20"/>
        <v>0</v>
      </c>
      <c r="R12" s="78"/>
      <c r="S12" s="107">
        <f t="shared" si="21"/>
        <v>0</v>
      </c>
      <c r="T12" s="78"/>
      <c r="U12" s="107">
        <f t="shared" si="22"/>
        <v>0</v>
      </c>
      <c r="V12" s="78"/>
      <c r="W12" s="107">
        <f t="shared" si="23"/>
        <v>0</v>
      </c>
      <c r="X12" s="152"/>
      <c r="Y12" s="415"/>
      <c r="Z12" s="415"/>
      <c r="AA12" s="415"/>
      <c r="AB12" s="415"/>
      <c r="AC12" s="415"/>
      <c r="AD12" s="415"/>
      <c r="AE12" s="416"/>
    </row>
    <row r="13" spans="1:31" ht="12" customHeight="1" x14ac:dyDescent="0.2">
      <c r="A13" s="14" t="s">
        <v>2</v>
      </c>
      <c r="B13" s="2">
        <f t="shared" si="17"/>
        <v>5</v>
      </c>
      <c r="C13" s="24"/>
      <c r="D13" s="24"/>
      <c r="E13" s="24"/>
      <c r="F13" s="44">
        <f t="shared" si="14"/>
        <v>0</v>
      </c>
      <c r="G13" s="58" t="str">
        <f t="shared" si="15"/>
        <v/>
      </c>
      <c r="H13" s="199"/>
      <c r="I13" s="199"/>
      <c r="J13" s="199"/>
      <c r="K13" s="44">
        <f t="shared" si="18"/>
        <v>0</v>
      </c>
      <c r="L13" s="206" t="str">
        <f t="shared" si="16"/>
        <v/>
      </c>
      <c r="M13" s="78"/>
      <c r="N13" s="78"/>
      <c r="O13" s="107">
        <f t="shared" si="19"/>
        <v>0</v>
      </c>
      <c r="P13" s="78"/>
      <c r="Q13" s="107">
        <f t="shared" si="20"/>
        <v>0</v>
      </c>
      <c r="R13" s="78"/>
      <c r="S13" s="107">
        <f t="shared" si="21"/>
        <v>0</v>
      </c>
      <c r="T13" s="78"/>
      <c r="U13" s="107">
        <f t="shared" si="22"/>
        <v>0</v>
      </c>
      <c r="V13" s="78"/>
      <c r="W13" s="107">
        <f t="shared" si="23"/>
        <v>0</v>
      </c>
      <c r="X13" s="152"/>
      <c r="Y13" s="415"/>
      <c r="Z13" s="415"/>
      <c r="AA13" s="415"/>
      <c r="AB13" s="415"/>
      <c r="AC13" s="415"/>
      <c r="AD13" s="415"/>
      <c r="AE13" s="416"/>
    </row>
    <row r="14" spans="1:31" s="6" customFormat="1" ht="12" customHeight="1" x14ac:dyDescent="0.2">
      <c r="A14" s="14" t="s">
        <v>3</v>
      </c>
      <c r="B14" s="2">
        <f t="shared" si="17"/>
        <v>6</v>
      </c>
      <c r="C14" s="24"/>
      <c r="D14" s="24"/>
      <c r="E14" s="24"/>
      <c r="F14" s="44">
        <f t="shared" si="14"/>
        <v>0</v>
      </c>
      <c r="G14" s="58" t="str">
        <f t="shared" si="15"/>
        <v/>
      </c>
      <c r="H14" s="199"/>
      <c r="I14" s="199"/>
      <c r="J14" s="199"/>
      <c r="K14" s="44">
        <f t="shared" si="18"/>
        <v>0</v>
      </c>
      <c r="L14" s="206" t="str">
        <f t="shared" si="16"/>
        <v/>
      </c>
      <c r="M14" s="78"/>
      <c r="N14" s="78"/>
      <c r="O14" s="107">
        <f t="shared" si="19"/>
        <v>0</v>
      </c>
      <c r="P14" s="78"/>
      <c r="Q14" s="107">
        <f t="shared" si="20"/>
        <v>0</v>
      </c>
      <c r="R14" s="78"/>
      <c r="S14" s="107">
        <f t="shared" si="21"/>
        <v>0</v>
      </c>
      <c r="T14" s="78"/>
      <c r="U14" s="107">
        <f t="shared" si="22"/>
        <v>0</v>
      </c>
      <c r="V14" s="78"/>
      <c r="W14" s="107">
        <f t="shared" si="23"/>
        <v>0</v>
      </c>
      <c r="X14" s="152"/>
      <c r="Y14" s="415"/>
      <c r="Z14" s="415"/>
      <c r="AA14" s="415"/>
      <c r="AB14" s="415"/>
      <c r="AC14" s="415"/>
      <c r="AD14" s="415"/>
      <c r="AE14" s="416"/>
    </row>
    <row r="15" spans="1:31" ht="12" customHeight="1" x14ac:dyDescent="0.2">
      <c r="A15" s="14" t="s">
        <v>4</v>
      </c>
      <c r="B15" s="2">
        <f t="shared" si="17"/>
        <v>7</v>
      </c>
      <c r="C15" s="24"/>
      <c r="D15" s="24"/>
      <c r="E15" s="24"/>
      <c r="F15" s="44">
        <f t="shared" si="14"/>
        <v>0</v>
      </c>
      <c r="G15" s="58" t="str">
        <f t="shared" si="15"/>
        <v/>
      </c>
      <c r="H15" s="199"/>
      <c r="I15" s="199"/>
      <c r="J15" s="199"/>
      <c r="K15" s="44">
        <f t="shared" si="18"/>
        <v>0</v>
      </c>
      <c r="L15" s="206" t="str">
        <f t="shared" si="16"/>
        <v/>
      </c>
      <c r="M15" s="78"/>
      <c r="N15" s="78"/>
      <c r="O15" s="107">
        <f t="shared" si="19"/>
        <v>0</v>
      </c>
      <c r="P15" s="78"/>
      <c r="Q15" s="107">
        <f t="shared" si="20"/>
        <v>0</v>
      </c>
      <c r="R15" s="78"/>
      <c r="S15" s="107">
        <f t="shared" si="21"/>
        <v>0</v>
      </c>
      <c r="T15" s="78"/>
      <c r="U15" s="107">
        <f t="shared" si="22"/>
        <v>0</v>
      </c>
      <c r="V15" s="78"/>
      <c r="W15" s="107">
        <f t="shared" si="23"/>
        <v>0</v>
      </c>
      <c r="X15" s="152"/>
      <c r="Y15" s="415"/>
      <c r="Z15" s="415"/>
      <c r="AA15" s="415"/>
      <c r="AB15" s="415"/>
      <c r="AC15" s="415"/>
      <c r="AD15" s="415"/>
      <c r="AE15" s="416"/>
    </row>
    <row r="16" spans="1:31" ht="12" customHeight="1" x14ac:dyDescent="0.2">
      <c r="A16" s="75" t="s">
        <v>5</v>
      </c>
      <c r="B16" s="44">
        <f t="shared" si="17"/>
        <v>8</v>
      </c>
      <c r="C16" s="24"/>
      <c r="D16" s="24"/>
      <c r="E16" s="24"/>
      <c r="F16" s="44">
        <f t="shared" si="14"/>
        <v>0</v>
      </c>
      <c r="G16" s="58" t="str">
        <f t="shared" si="15"/>
        <v/>
      </c>
      <c r="H16" s="199"/>
      <c r="I16" s="199"/>
      <c r="J16" s="199"/>
      <c r="K16" s="44">
        <f t="shared" si="18"/>
        <v>0</v>
      </c>
      <c r="L16" s="206" t="str">
        <f t="shared" si="16"/>
        <v/>
      </c>
      <c r="M16" s="78"/>
      <c r="N16" s="78"/>
      <c r="O16" s="107">
        <f t="shared" si="19"/>
        <v>0</v>
      </c>
      <c r="P16" s="78"/>
      <c r="Q16" s="107">
        <f t="shared" si="20"/>
        <v>0</v>
      </c>
      <c r="R16" s="78"/>
      <c r="S16" s="107">
        <f t="shared" si="21"/>
        <v>0</v>
      </c>
      <c r="T16" s="78"/>
      <c r="U16" s="107">
        <f t="shared" si="22"/>
        <v>0</v>
      </c>
      <c r="V16" s="78"/>
      <c r="W16" s="107">
        <f t="shared" si="23"/>
        <v>0</v>
      </c>
      <c r="X16" s="152"/>
      <c r="Y16" s="415"/>
      <c r="Z16" s="415"/>
      <c r="AA16" s="415"/>
      <c r="AB16" s="415"/>
      <c r="AC16" s="415"/>
      <c r="AD16" s="415"/>
      <c r="AE16" s="416"/>
    </row>
    <row r="17" spans="1:42" ht="12" customHeight="1" x14ac:dyDescent="0.2">
      <c r="A17" s="397" t="s">
        <v>180</v>
      </c>
      <c r="B17" s="398"/>
      <c r="C17" s="11">
        <f>SUM(C10:C16)</f>
        <v>0</v>
      </c>
      <c r="D17" s="11">
        <f>SUM(D10:D16)+ROUNDDOWN(F17/60,0)</f>
        <v>0</v>
      </c>
      <c r="E17" s="11">
        <f>F17-60*ROUNDDOWN(F17/60,0)</f>
        <v>0</v>
      </c>
      <c r="F17" s="90">
        <f>SUM(F10:F16)</f>
        <v>0</v>
      </c>
      <c r="G17" s="34">
        <f>IF((D17*60+E17)=0,0,ROUND((C17*60)/(D17*60+E17),1))</f>
        <v>0</v>
      </c>
      <c r="H17" s="11">
        <f>SUM(H10:H16)</f>
        <v>0</v>
      </c>
      <c r="I17" s="11">
        <f>SUM(I10:I16)+ROUNDDOWN(K17/60,0)</f>
        <v>0</v>
      </c>
      <c r="J17" s="11">
        <f>K17-60*ROUNDDOWN(K17/60,0)</f>
        <v>0</v>
      </c>
      <c r="K17" s="90">
        <f>SUM(K10:K16)</f>
        <v>0</v>
      </c>
      <c r="L17" s="34">
        <f>IF((I17*60+J17)=0,0,ROUND((H17*60)/(I17*60+J17),1))</f>
        <v>0</v>
      </c>
      <c r="M17" s="18">
        <f>SUM(M10:M16)</f>
        <v>0</v>
      </c>
      <c r="N17" s="18">
        <f>IF(SUM(N10:N16)=0,0,ROUND(AVERAGE(N10:N16),0))</f>
        <v>0</v>
      </c>
      <c r="O17" s="108">
        <f>IF(O16=0,0,1)</f>
        <v>0</v>
      </c>
      <c r="P17" s="18">
        <f>IF(SUM(P10:P16)=0,0,ROUND(AVERAGE(P10:P16),0))</f>
        <v>0</v>
      </c>
      <c r="Q17" s="108">
        <f>IF(Q16=0,0,1)</f>
        <v>0</v>
      </c>
      <c r="R17" s="18">
        <f>IF(SUM(R10:R16)=0,0,ROUND(AVERAGE(R10:R16),0))</f>
        <v>0</v>
      </c>
      <c r="S17" s="108">
        <f>IF(S16=0,0,1)</f>
        <v>0</v>
      </c>
      <c r="T17" s="18">
        <f>IF(SUM(T10:T16)=0,0,ROUND(AVERAGE(T10:T16),0))</f>
        <v>0</v>
      </c>
      <c r="U17" s="108">
        <f>IF(U16=0,0,1)</f>
        <v>0</v>
      </c>
      <c r="V17" s="18">
        <f>IF(SUM(V10:V16)=0,0,ROUND(AVERAGE(V10:V16),0))</f>
        <v>0</v>
      </c>
      <c r="W17" s="108">
        <f>IF(W16=0,0,1)</f>
        <v>0</v>
      </c>
      <c r="X17" s="153"/>
      <c r="Y17" s="405"/>
      <c r="Z17" s="405"/>
      <c r="AA17" s="405"/>
      <c r="AB17" s="405"/>
      <c r="AC17" s="405"/>
      <c r="AD17" s="405"/>
      <c r="AE17" s="406"/>
    </row>
    <row r="18" spans="1:42" ht="12" customHeight="1" x14ac:dyDescent="0.2">
      <c r="A18" s="2" t="s">
        <v>6</v>
      </c>
      <c r="B18" s="2">
        <f>B16+1</f>
        <v>9</v>
      </c>
      <c r="C18" s="24"/>
      <c r="D18" s="24"/>
      <c r="E18" s="24"/>
      <c r="F18" s="44">
        <f t="shared" ref="F18:F40" si="24">E18</f>
        <v>0</v>
      </c>
      <c r="G18" s="58" t="str">
        <f t="shared" ref="G18:G40" si="25">IF((D18*60+F18)=0,"",ROUND((C18*60)/(D18*60+F18),1))</f>
        <v/>
      </c>
      <c r="H18" s="199"/>
      <c r="I18" s="199"/>
      <c r="J18" s="199"/>
      <c r="K18" s="44">
        <f>J18</f>
        <v>0</v>
      </c>
      <c r="L18" s="206" t="str">
        <f t="shared" ref="L18:L40" si="26">IF((I18*60+K18)=0,"",ROUND((H18*60)/(I18*60+K18),1))</f>
        <v/>
      </c>
      <c r="M18" s="78"/>
      <c r="N18" s="78"/>
      <c r="O18" s="107">
        <f>IF(N18="",0,1)</f>
        <v>0</v>
      </c>
      <c r="P18" s="78"/>
      <c r="Q18" s="107">
        <f>IF(P18="",0,1)</f>
        <v>0</v>
      </c>
      <c r="R18" s="78"/>
      <c r="S18" s="107">
        <f>IF(R18="",0,1)</f>
        <v>0</v>
      </c>
      <c r="T18" s="78"/>
      <c r="U18" s="107">
        <f>IF(T18="",0,1)</f>
        <v>0</v>
      </c>
      <c r="V18" s="78"/>
      <c r="W18" s="107">
        <f>IF(V18="",0,1)</f>
        <v>0</v>
      </c>
      <c r="X18" s="152"/>
      <c r="Y18" s="415"/>
      <c r="Z18" s="415"/>
      <c r="AA18" s="415"/>
      <c r="AB18" s="415"/>
      <c r="AC18" s="415"/>
      <c r="AD18" s="415"/>
      <c r="AE18" s="416"/>
    </row>
    <row r="19" spans="1:42" ht="12" customHeight="1" x14ac:dyDescent="0.2">
      <c r="A19" s="2" t="s">
        <v>7</v>
      </c>
      <c r="B19" s="2">
        <f t="shared" ref="B19:B24" si="27">B18+1</f>
        <v>10</v>
      </c>
      <c r="C19" s="24"/>
      <c r="D19" s="24"/>
      <c r="E19" s="24"/>
      <c r="F19" s="44">
        <f t="shared" si="24"/>
        <v>0</v>
      </c>
      <c r="G19" s="58" t="str">
        <f t="shared" si="25"/>
        <v/>
      </c>
      <c r="H19" s="199"/>
      <c r="I19" s="199"/>
      <c r="J19" s="199"/>
      <c r="K19" s="44">
        <f t="shared" ref="K19:K24" si="28">J19</f>
        <v>0</v>
      </c>
      <c r="L19" s="206" t="str">
        <f t="shared" si="26"/>
        <v/>
      </c>
      <c r="M19" s="78"/>
      <c r="N19" s="78"/>
      <c r="O19" s="107">
        <f t="shared" ref="O19:O24" si="29">IF(N19="",O18,O18+1)</f>
        <v>0</v>
      </c>
      <c r="P19" s="78"/>
      <c r="Q19" s="107">
        <f t="shared" ref="Q19:Q24" si="30">IF(P19="",Q18,Q18+1)</f>
        <v>0</v>
      </c>
      <c r="R19" s="78"/>
      <c r="S19" s="107">
        <f t="shared" ref="S19:S24" si="31">IF(R19="",S18,S18+1)</f>
        <v>0</v>
      </c>
      <c r="T19" s="78"/>
      <c r="U19" s="107">
        <f t="shared" ref="U19:U24" si="32">IF(T19="",U18,U18+1)</f>
        <v>0</v>
      </c>
      <c r="V19" s="78"/>
      <c r="W19" s="107">
        <f t="shared" ref="W19:W24" si="33">IF(V19="",W18,W18+1)</f>
        <v>0</v>
      </c>
      <c r="X19" s="152"/>
      <c r="Y19" s="415"/>
      <c r="Z19" s="415"/>
      <c r="AA19" s="415"/>
      <c r="AB19" s="415"/>
      <c r="AC19" s="415"/>
      <c r="AD19" s="415"/>
      <c r="AE19" s="416"/>
    </row>
    <row r="20" spans="1:42" ht="12" customHeight="1" x14ac:dyDescent="0.2">
      <c r="A20" s="2" t="s">
        <v>8</v>
      </c>
      <c r="B20" s="2">
        <f t="shared" si="27"/>
        <v>11</v>
      </c>
      <c r="C20" s="24"/>
      <c r="D20" s="24"/>
      <c r="E20" s="24"/>
      <c r="F20" s="44">
        <f t="shared" si="24"/>
        <v>0</v>
      </c>
      <c r="G20" s="58" t="str">
        <f t="shared" si="25"/>
        <v/>
      </c>
      <c r="H20" s="199"/>
      <c r="I20" s="199"/>
      <c r="J20" s="199"/>
      <c r="K20" s="44">
        <f t="shared" si="28"/>
        <v>0</v>
      </c>
      <c r="L20" s="206" t="str">
        <f t="shared" si="26"/>
        <v/>
      </c>
      <c r="M20" s="78"/>
      <c r="N20" s="78"/>
      <c r="O20" s="107">
        <f t="shared" si="29"/>
        <v>0</v>
      </c>
      <c r="P20" s="78"/>
      <c r="Q20" s="107">
        <f t="shared" si="30"/>
        <v>0</v>
      </c>
      <c r="R20" s="78"/>
      <c r="S20" s="107">
        <f t="shared" si="31"/>
        <v>0</v>
      </c>
      <c r="T20" s="78"/>
      <c r="U20" s="107">
        <f t="shared" si="32"/>
        <v>0</v>
      </c>
      <c r="V20" s="78"/>
      <c r="W20" s="107">
        <f t="shared" si="33"/>
        <v>0</v>
      </c>
      <c r="X20" s="152"/>
      <c r="Y20" s="415"/>
      <c r="Z20" s="415"/>
      <c r="AA20" s="415"/>
      <c r="AB20" s="415"/>
      <c r="AC20" s="415"/>
      <c r="AD20" s="415"/>
      <c r="AE20" s="416"/>
    </row>
    <row r="21" spans="1:42" ht="12" customHeight="1" x14ac:dyDescent="0.2">
      <c r="A21" s="2" t="s">
        <v>2</v>
      </c>
      <c r="B21" s="2">
        <f t="shared" si="27"/>
        <v>12</v>
      </c>
      <c r="C21" s="24"/>
      <c r="D21" s="24"/>
      <c r="E21" s="24"/>
      <c r="F21" s="44">
        <f t="shared" si="24"/>
        <v>0</v>
      </c>
      <c r="G21" s="58" t="str">
        <f t="shared" si="25"/>
        <v/>
      </c>
      <c r="H21" s="199"/>
      <c r="I21" s="199"/>
      <c r="J21" s="199"/>
      <c r="K21" s="44">
        <f t="shared" si="28"/>
        <v>0</v>
      </c>
      <c r="L21" s="206" t="str">
        <f t="shared" si="26"/>
        <v/>
      </c>
      <c r="M21" s="78"/>
      <c r="N21" s="78"/>
      <c r="O21" s="107">
        <f t="shared" si="29"/>
        <v>0</v>
      </c>
      <c r="P21" s="78"/>
      <c r="Q21" s="107">
        <f t="shared" si="30"/>
        <v>0</v>
      </c>
      <c r="R21" s="78"/>
      <c r="S21" s="107">
        <f t="shared" si="31"/>
        <v>0</v>
      </c>
      <c r="T21" s="78"/>
      <c r="U21" s="107">
        <f t="shared" si="32"/>
        <v>0</v>
      </c>
      <c r="V21" s="78"/>
      <c r="W21" s="107">
        <f t="shared" si="33"/>
        <v>0</v>
      </c>
      <c r="X21" s="152"/>
      <c r="Y21" s="415"/>
      <c r="Z21" s="415"/>
      <c r="AA21" s="415"/>
      <c r="AB21" s="415"/>
      <c r="AC21" s="415"/>
      <c r="AD21" s="415"/>
      <c r="AE21" s="416"/>
    </row>
    <row r="22" spans="1:42" ht="12" customHeight="1" x14ac:dyDescent="0.2">
      <c r="A22" s="2" t="s">
        <v>3</v>
      </c>
      <c r="B22" s="2">
        <f t="shared" si="27"/>
        <v>13</v>
      </c>
      <c r="C22" s="24"/>
      <c r="D22" s="24"/>
      <c r="E22" s="24"/>
      <c r="F22" s="44">
        <f t="shared" si="24"/>
        <v>0</v>
      </c>
      <c r="G22" s="58" t="str">
        <f t="shared" si="25"/>
        <v/>
      </c>
      <c r="H22" s="199"/>
      <c r="I22" s="199"/>
      <c r="J22" s="199"/>
      <c r="K22" s="44">
        <f t="shared" si="28"/>
        <v>0</v>
      </c>
      <c r="L22" s="206" t="str">
        <f t="shared" si="26"/>
        <v/>
      </c>
      <c r="M22" s="78"/>
      <c r="N22" s="78"/>
      <c r="O22" s="107">
        <f t="shared" si="29"/>
        <v>0</v>
      </c>
      <c r="P22" s="78"/>
      <c r="Q22" s="107">
        <f t="shared" si="30"/>
        <v>0</v>
      </c>
      <c r="R22" s="78"/>
      <c r="S22" s="107">
        <f t="shared" si="31"/>
        <v>0</v>
      </c>
      <c r="T22" s="78"/>
      <c r="U22" s="107">
        <f t="shared" si="32"/>
        <v>0</v>
      </c>
      <c r="V22" s="78"/>
      <c r="W22" s="107">
        <f t="shared" si="33"/>
        <v>0</v>
      </c>
      <c r="X22" s="152"/>
      <c r="Y22" s="415"/>
      <c r="Z22" s="415"/>
      <c r="AA22" s="415"/>
      <c r="AB22" s="415"/>
      <c r="AC22" s="415"/>
      <c r="AD22" s="415"/>
      <c r="AE22" s="416"/>
    </row>
    <row r="23" spans="1:42" ht="12" customHeight="1" x14ac:dyDescent="0.2">
      <c r="A23" s="2" t="s">
        <v>4</v>
      </c>
      <c r="B23" s="2">
        <f t="shared" si="27"/>
        <v>14</v>
      </c>
      <c r="C23" s="24"/>
      <c r="D23" s="24"/>
      <c r="E23" s="24"/>
      <c r="F23" s="44">
        <f t="shared" si="24"/>
        <v>0</v>
      </c>
      <c r="G23" s="58" t="str">
        <f t="shared" si="25"/>
        <v/>
      </c>
      <c r="H23" s="199"/>
      <c r="I23" s="199"/>
      <c r="J23" s="199"/>
      <c r="K23" s="44">
        <f t="shared" si="28"/>
        <v>0</v>
      </c>
      <c r="L23" s="206" t="str">
        <f t="shared" si="26"/>
        <v/>
      </c>
      <c r="M23" s="78"/>
      <c r="N23" s="78"/>
      <c r="O23" s="107">
        <f t="shared" si="29"/>
        <v>0</v>
      </c>
      <c r="P23" s="78"/>
      <c r="Q23" s="107">
        <f t="shared" si="30"/>
        <v>0</v>
      </c>
      <c r="R23" s="78"/>
      <c r="S23" s="107">
        <f t="shared" si="31"/>
        <v>0</v>
      </c>
      <c r="T23" s="78"/>
      <c r="U23" s="107">
        <f t="shared" si="32"/>
        <v>0</v>
      </c>
      <c r="V23" s="78"/>
      <c r="W23" s="107">
        <f t="shared" si="33"/>
        <v>0</v>
      </c>
      <c r="X23" s="152"/>
      <c r="Y23" s="415"/>
      <c r="Z23" s="415"/>
      <c r="AA23" s="415"/>
      <c r="AB23" s="415"/>
      <c r="AC23" s="415"/>
      <c r="AD23" s="415"/>
      <c r="AE23" s="416"/>
    </row>
    <row r="24" spans="1:42" ht="12" customHeight="1" x14ac:dyDescent="0.2">
      <c r="A24" s="44" t="s">
        <v>5</v>
      </c>
      <c r="B24" s="44">
        <f t="shared" si="27"/>
        <v>15</v>
      </c>
      <c r="C24" s="24"/>
      <c r="D24" s="24"/>
      <c r="E24" s="24"/>
      <c r="F24" s="44">
        <f t="shared" si="24"/>
        <v>0</v>
      </c>
      <c r="G24" s="58" t="str">
        <f t="shared" si="25"/>
        <v/>
      </c>
      <c r="H24" s="199"/>
      <c r="I24" s="199"/>
      <c r="J24" s="199"/>
      <c r="K24" s="44">
        <f t="shared" si="28"/>
        <v>0</v>
      </c>
      <c r="L24" s="206" t="str">
        <f t="shared" si="26"/>
        <v/>
      </c>
      <c r="M24" s="78"/>
      <c r="N24" s="78"/>
      <c r="O24" s="107">
        <f t="shared" si="29"/>
        <v>0</v>
      </c>
      <c r="P24" s="78"/>
      <c r="Q24" s="107">
        <f t="shared" si="30"/>
        <v>0</v>
      </c>
      <c r="R24" s="78"/>
      <c r="S24" s="107">
        <f t="shared" si="31"/>
        <v>0</v>
      </c>
      <c r="T24" s="78"/>
      <c r="U24" s="107">
        <f t="shared" si="32"/>
        <v>0</v>
      </c>
      <c r="V24" s="78"/>
      <c r="W24" s="107">
        <f t="shared" si="33"/>
        <v>0</v>
      </c>
      <c r="X24" s="152"/>
      <c r="Y24" s="415"/>
      <c r="Z24" s="415"/>
      <c r="AA24" s="415"/>
      <c r="AB24" s="415"/>
      <c r="AC24" s="415"/>
      <c r="AD24" s="415"/>
      <c r="AE24" s="416"/>
    </row>
    <row r="25" spans="1:42" ht="12" customHeight="1" x14ac:dyDescent="0.2">
      <c r="A25" s="397" t="s">
        <v>84</v>
      </c>
      <c r="B25" s="398"/>
      <c r="C25" s="11">
        <f>SUM(C18:C24)</f>
        <v>0</v>
      </c>
      <c r="D25" s="11">
        <f>SUM(D18:D24)+ROUNDDOWN(F25/60,0)</f>
        <v>0</v>
      </c>
      <c r="E25" s="11">
        <f>F25-60*ROUNDDOWN(F25/60,0)</f>
        <v>0</v>
      </c>
      <c r="F25" s="90">
        <f>SUM(F18:F24)</f>
        <v>0</v>
      </c>
      <c r="G25" s="34">
        <f>IF((D25*60+E25)=0,0,ROUND((C25*60)/(D25*60+E25),1))</f>
        <v>0</v>
      </c>
      <c r="H25" s="11">
        <f>SUM(H18:H24)</f>
        <v>0</v>
      </c>
      <c r="I25" s="11">
        <f>SUM(I18:I24)+ROUNDDOWN(K25/60,0)</f>
        <v>0</v>
      </c>
      <c r="J25" s="11">
        <f>K25-60*ROUNDDOWN(K25/60,0)</f>
        <v>0</v>
      </c>
      <c r="K25" s="90">
        <f>SUM(K18:K24)</f>
        <v>0</v>
      </c>
      <c r="L25" s="34">
        <f>IF((I25*60+J25)=0,0,ROUND((H25*60)/(I25*60+J25),1))</f>
        <v>0</v>
      </c>
      <c r="M25" s="18">
        <f>SUM(M18:M24)</f>
        <v>0</v>
      </c>
      <c r="N25" s="18">
        <f>IF(SUM(N18:N24)=0,0,ROUND(AVERAGE(N18:N24),0))</f>
        <v>0</v>
      </c>
      <c r="O25" s="108">
        <f>IF(O24=0,0,1)</f>
        <v>0</v>
      </c>
      <c r="P25" s="18">
        <f>IF(SUM(P18:P24)=0,0,ROUND(AVERAGE(P18:P24),0))</f>
        <v>0</v>
      </c>
      <c r="Q25" s="108">
        <f>IF(Q24=0,0,1)</f>
        <v>0</v>
      </c>
      <c r="R25" s="18">
        <f>IF(SUM(R18:R24)=0,0,ROUND(AVERAGE(R18:R24),0))</f>
        <v>0</v>
      </c>
      <c r="S25" s="108">
        <f>IF(S24=0,0,1)</f>
        <v>0</v>
      </c>
      <c r="T25" s="18">
        <f>IF(SUM(T18:T24)=0,0,ROUND(AVERAGE(T18:T24),0))</f>
        <v>0</v>
      </c>
      <c r="U25" s="108">
        <f>IF(U24=0,0,1)</f>
        <v>0</v>
      </c>
      <c r="V25" s="18">
        <f>IF(SUM(V18:V24)=0,0,ROUND(AVERAGE(V18:V24),0))</f>
        <v>0</v>
      </c>
      <c r="W25" s="108">
        <f>IF(W24=0,0,1)</f>
        <v>0</v>
      </c>
      <c r="X25" s="153"/>
      <c r="Y25" s="405"/>
      <c r="Z25" s="405"/>
      <c r="AA25" s="405"/>
      <c r="AB25" s="405"/>
      <c r="AC25" s="405"/>
      <c r="AD25" s="405"/>
      <c r="AE25" s="406"/>
    </row>
    <row r="26" spans="1:42" s="48" customFormat="1" ht="12" customHeight="1" x14ac:dyDescent="0.2">
      <c r="A26" s="55" t="s">
        <v>98</v>
      </c>
      <c r="B26" s="54">
        <f>B24+1</f>
        <v>16</v>
      </c>
      <c r="C26" s="24"/>
      <c r="D26" s="24"/>
      <c r="E26" s="24"/>
      <c r="F26" s="44">
        <f t="shared" si="24"/>
        <v>0</v>
      </c>
      <c r="G26" s="58" t="str">
        <f t="shared" si="25"/>
        <v/>
      </c>
      <c r="H26" s="199"/>
      <c r="I26" s="199"/>
      <c r="J26" s="199"/>
      <c r="K26" s="44">
        <f>J26</f>
        <v>0</v>
      </c>
      <c r="L26" s="206" t="str">
        <f t="shared" si="26"/>
        <v/>
      </c>
      <c r="M26" s="78"/>
      <c r="N26" s="78"/>
      <c r="O26" s="107">
        <f>IF(N26="",0,1)</f>
        <v>0</v>
      </c>
      <c r="P26" s="78"/>
      <c r="Q26" s="107">
        <f>IF(P26="",0,1)</f>
        <v>0</v>
      </c>
      <c r="R26" s="78"/>
      <c r="S26" s="107">
        <f>IF(R26="",0,1)</f>
        <v>0</v>
      </c>
      <c r="T26" s="78"/>
      <c r="U26" s="107">
        <f>IF(T26="",0,1)</f>
        <v>0</v>
      </c>
      <c r="V26" s="78"/>
      <c r="W26" s="107">
        <f>IF(V26="",0,1)</f>
        <v>0</v>
      </c>
      <c r="X26" s="154"/>
      <c r="Y26" s="445"/>
      <c r="Z26" s="445"/>
      <c r="AA26" s="445"/>
      <c r="AB26" s="445"/>
      <c r="AC26" s="445"/>
      <c r="AD26" s="445"/>
      <c r="AE26" s="446"/>
      <c r="AF26"/>
      <c r="AG26"/>
      <c r="AH26"/>
      <c r="AI26"/>
      <c r="AJ26"/>
      <c r="AK26"/>
      <c r="AL26"/>
      <c r="AM26"/>
      <c r="AN26"/>
      <c r="AO26"/>
      <c r="AP26"/>
    </row>
    <row r="27" spans="1:42" s="48" customFormat="1" ht="12" customHeight="1" x14ac:dyDescent="0.2">
      <c r="A27" s="55" t="s">
        <v>101</v>
      </c>
      <c r="B27" s="54">
        <f t="shared" ref="B27:B32" si="34">B26+1</f>
        <v>17</v>
      </c>
      <c r="C27" s="24"/>
      <c r="D27" s="24"/>
      <c r="E27" s="24"/>
      <c r="F27" s="44">
        <f t="shared" si="24"/>
        <v>0</v>
      </c>
      <c r="G27" s="58" t="str">
        <f t="shared" si="25"/>
        <v/>
      </c>
      <c r="H27" s="199"/>
      <c r="I27" s="199"/>
      <c r="J27" s="199"/>
      <c r="K27" s="44">
        <f t="shared" ref="K27:K32" si="35">J27</f>
        <v>0</v>
      </c>
      <c r="L27" s="206" t="str">
        <f t="shared" si="26"/>
        <v/>
      </c>
      <c r="M27" s="78"/>
      <c r="N27" s="78"/>
      <c r="O27" s="107">
        <f t="shared" ref="O27:O32" si="36">IF(N27="",O26,O26+1)</f>
        <v>0</v>
      </c>
      <c r="P27" s="78"/>
      <c r="Q27" s="107">
        <f t="shared" ref="Q27:Q32" si="37">IF(P27="",Q26,Q26+1)</f>
        <v>0</v>
      </c>
      <c r="R27" s="78"/>
      <c r="S27" s="107">
        <f t="shared" ref="S27:S32" si="38">IF(R27="",S26,S26+1)</f>
        <v>0</v>
      </c>
      <c r="T27" s="78"/>
      <c r="U27" s="107">
        <f t="shared" ref="U27:U32" si="39">IF(T27="",U26,U26+1)</f>
        <v>0</v>
      </c>
      <c r="V27" s="78"/>
      <c r="W27" s="107">
        <f t="shared" ref="W27:W32" si="40">IF(V27="",W26,W26+1)</f>
        <v>0</v>
      </c>
      <c r="X27" s="154"/>
      <c r="Y27" s="445"/>
      <c r="Z27" s="445"/>
      <c r="AA27" s="445"/>
      <c r="AB27" s="445"/>
      <c r="AC27" s="445"/>
      <c r="AD27" s="445"/>
      <c r="AE27" s="446"/>
      <c r="AF27"/>
      <c r="AG27"/>
      <c r="AH27"/>
      <c r="AI27"/>
      <c r="AJ27"/>
      <c r="AK27"/>
      <c r="AL27"/>
      <c r="AM27"/>
      <c r="AN27"/>
      <c r="AO27"/>
      <c r="AP27"/>
    </row>
    <row r="28" spans="1:42" s="48" customFormat="1" ht="12" customHeight="1" x14ac:dyDescent="0.2">
      <c r="A28" s="55" t="s">
        <v>102</v>
      </c>
      <c r="B28" s="54">
        <f t="shared" si="34"/>
        <v>18</v>
      </c>
      <c r="C28" s="24"/>
      <c r="D28" s="24"/>
      <c r="E28" s="24"/>
      <c r="F28" s="44">
        <f t="shared" si="24"/>
        <v>0</v>
      </c>
      <c r="G28" s="58" t="str">
        <f t="shared" si="25"/>
        <v/>
      </c>
      <c r="H28" s="199"/>
      <c r="I28" s="199"/>
      <c r="J28" s="199"/>
      <c r="K28" s="44">
        <f t="shared" si="35"/>
        <v>0</v>
      </c>
      <c r="L28" s="206" t="str">
        <f t="shared" si="26"/>
        <v/>
      </c>
      <c r="M28" s="78"/>
      <c r="N28" s="78"/>
      <c r="O28" s="107">
        <f t="shared" si="36"/>
        <v>0</v>
      </c>
      <c r="P28" s="78"/>
      <c r="Q28" s="107">
        <f t="shared" si="37"/>
        <v>0</v>
      </c>
      <c r="R28" s="78"/>
      <c r="S28" s="107">
        <f t="shared" si="38"/>
        <v>0</v>
      </c>
      <c r="T28" s="78"/>
      <c r="U28" s="107">
        <f t="shared" si="39"/>
        <v>0</v>
      </c>
      <c r="V28" s="78"/>
      <c r="W28" s="107">
        <f t="shared" si="40"/>
        <v>0</v>
      </c>
      <c r="X28" s="154"/>
      <c r="Y28" s="445"/>
      <c r="Z28" s="445"/>
      <c r="AA28" s="445"/>
      <c r="AB28" s="445"/>
      <c r="AC28" s="445"/>
      <c r="AD28" s="445"/>
      <c r="AE28" s="446"/>
      <c r="AF28"/>
      <c r="AG28"/>
      <c r="AH28"/>
      <c r="AI28"/>
      <c r="AJ28"/>
      <c r="AK28"/>
      <c r="AL28"/>
      <c r="AM28"/>
      <c r="AN28"/>
      <c r="AO28"/>
      <c r="AP28"/>
    </row>
    <row r="29" spans="1:42" s="48" customFormat="1" ht="12" customHeight="1" x14ac:dyDescent="0.2">
      <c r="A29" s="55" t="s">
        <v>99</v>
      </c>
      <c r="B29" s="54">
        <f t="shared" si="34"/>
        <v>19</v>
      </c>
      <c r="C29" s="24"/>
      <c r="D29" s="24"/>
      <c r="E29" s="24"/>
      <c r="F29" s="44">
        <f t="shared" si="24"/>
        <v>0</v>
      </c>
      <c r="G29" s="58" t="str">
        <f t="shared" si="25"/>
        <v/>
      </c>
      <c r="H29" s="199"/>
      <c r="I29" s="199"/>
      <c r="J29" s="199"/>
      <c r="K29" s="44">
        <f t="shared" si="35"/>
        <v>0</v>
      </c>
      <c r="L29" s="206" t="str">
        <f t="shared" si="26"/>
        <v/>
      </c>
      <c r="M29" s="78"/>
      <c r="N29" s="78"/>
      <c r="O29" s="107">
        <f t="shared" si="36"/>
        <v>0</v>
      </c>
      <c r="P29" s="78"/>
      <c r="Q29" s="107">
        <f t="shared" si="37"/>
        <v>0</v>
      </c>
      <c r="R29" s="78"/>
      <c r="S29" s="107">
        <f t="shared" si="38"/>
        <v>0</v>
      </c>
      <c r="T29" s="78"/>
      <c r="U29" s="107">
        <f t="shared" si="39"/>
        <v>0</v>
      </c>
      <c r="V29" s="78"/>
      <c r="W29" s="107">
        <f t="shared" si="40"/>
        <v>0</v>
      </c>
      <c r="X29" s="154"/>
      <c r="Y29" s="445"/>
      <c r="Z29" s="445"/>
      <c r="AA29" s="445"/>
      <c r="AB29" s="445"/>
      <c r="AC29" s="445"/>
      <c r="AD29" s="445"/>
      <c r="AE29" s="446"/>
      <c r="AF29"/>
      <c r="AG29"/>
      <c r="AH29"/>
      <c r="AI29"/>
      <c r="AJ29"/>
      <c r="AK29"/>
      <c r="AL29"/>
      <c r="AM29"/>
      <c r="AN29"/>
      <c r="AO29"/>
      <c r="AP29"/>
    </row>
    <row r="30" spans="1:42" s="48" customFormat="1" ht="12" customHeight="1" x14ac:dyDescent="0.2">
      <c r="A30" s="55" t="s">
        <v>3</v>
      </c>
      <c r="B30" s="54">
        <f t="shared" si="34"/>
        <v>20</v>
      </c>
      <c r="C30" s="24"/>
      <c r="D30" s="24"/>
      <c r="E30" s="24"/>
      <c r="F30" s="44">
        <f t="shared" si="24"/>
        <v>0</v>
      </c>
      <c r="G30" s="58" t="str">
        <f t="shared" si="25"/>
        <v/>
      </c>
      <c r="H30" s="199"/>
      <c r="I30" s="199"/>
      <c r="J30" s="199"/>
      <c r="K30" s="44">
        <f t="shared" si="35"/>
        <v>0</v>
      </c>
      <c r="L30" s="206" t="str">
        <f t="shared" si="26"/>
        <v/>
      </c>
      <c r="M30" s="78"/>
      <c r="N30" s="78"/>
      <c r="O30" s="107">
        <f t="shared" si="36"/>
        <v>0</v>
      </c>
      <c r="P30" s="78"/>
      <c r="Q30" s="107">
        <f t="shared" si="37"/>
        <v>0</v>
      </c>
      <c r="R30" s="78"/>
      <c r="S30" s="107">
        <f t="shared" si="38"/>
        <v>0</v>
      </c>
      <c r="T30" s="78"/>
      <c r="U30" s="107">
        <f t="shared" si="39"/>
        <v>0</v>
      </c>
      <c r="V30" s="78"/>
      <c r="W30" s="107">
        <f t="shared" si="40"/>
        <v>0</v>
      </c>
      <c r="X30" s="154"/>
      <c r="Y30" s="445"/>
      <c r="Z30" s="445"/>
      <c r="AA30" s="445"/>
      <c r="AB30" s="445"/>
      <c r="AC30" s="445"/>
      <c r="AD30" s="445"/>
      <c r="AE30" s="446"/>
      <c r="AF30"/>
      <c r="AG30"/>
      <c r="AH30"/>
      <c r="AI30"/>
      <c r="AJ30"/>
      <c r="AK30"/>
      <c r="AL30"/>
      <c r="AM30"/>
      <c r="AN30"/>
      <c r="AO30"/>
      <c r="AP30"/>
    </row>
    <row r="31" spans="1:42" s="48" customFormat="1" ht="12" customHeight="1" x14ac:dyDescent="0.2">
      <c r="A31" s="55" t="s">
        <v>4</v>
      </c>
      <c r="B31" s="54">
        <f t="shared" si="34"/>
        <v>21</v>
      </c>
      <c r="C31" s="24"/>
      <c r="D31" s="24"/>
      <c r="E31" s="24"/>
      <c r="F31" s="44">
        <f t="shared" si="24"/>
        <v>0</v>
      </c>
      <c r="G31" s="58" t="str">
        <f t="shared" si="25"/>
        <v/>
      </c>
      <c r="H31" s="199"/>
      <c r="I31" s="199"/>
      <c r="J31" s="199"/>
      <c r="K31" s="44">
        <f t="shared" si="35"/>
        <v>0</v>
      </c>
      <c r="L31" s="206" t="str">
        <f t="shared" si="26"/>
        <v/>
      </c>
      <c r="M31" s="78"/>
      <c r="N31" s="78"/>
      <c r="O31" s="107">
        <f t="shared" si="36"/>
        <v>0</v>
      </c>
      <c r="P31" s="78"/>
      <c r="Q31" s="107">
        <f t="shared" si="37"/>
        <v>0</v>
      </c>
      <c r="R31" s="78"/>
      <c r="S31" s="107">
        <f t="shared" si="38"/>
        <v>0</v>
      </c>
      <c r="T31" s="78"/>
      <c r="U31" s="107">
        <f t="shared" si="39"/>
        <v>0</v>
      </c>
      <c r="V31" s="78"/>
      <c r="W31" s="107">
        <f t="shared" si="40"/>
        <v>0</v>
      </c>
      <c r="X31" s="154"/>
      <c r="Y31" s="390" t="s">
        <v>289</v>
      </c>
      <c r="Z31" s="390"/>
      <c r="AA31" s="390"/>
      <c r="AB31" s="390"/>
      <c r="AC31" s="390"/>
      <c r="AD31" s="390"/>
      <c r="AE31" s="391"/>
      <c r="AF31"/>
      <c r="AG31"/>
      <c r="AH31"/>
      <c r="AI31"/>
      <c r="AJ31"/>
      <c r="AK31"/>
      <c r="AL31"/>
      <c r="AM31"/>
      <c r="AN31"/>
      <c r="AO31"/>
      <c r="AP31"/>
    </row>
    <row r="32" spans="1:42" s="48" customFormat="1" ht="12" customHeight="1" x14ac:dyDescent="0.2">
      <c r="A32" s="81" t="s">
        <v>5</v>
      </c>
      <c r="B32" s="82">
        <f t="shared" si="34"/>
        <v>22</v>
      </c>
      <c r="C32" s="24"/>
      <c r="D32" s="24"/>
      <c r="E32" s="24"/>
      <c r="F32" s="44">
        <f t="shared" si="24"/>
        <v>0</v>
      </c>
      <c r="G32" s="58" t="str">
        <f t="shared" si="25"/>
        <v/>
      </c>
      <c r="H32" s="199"/>
      <c r="I32" s="199"/>
      <c r="J32" s="199"/>
      <c r="K32" s="44">
        <f t="shared" si="35"/>
        <v>0</v>
      </c>
      <c r="L32" s="206" t="str">
        <f t="shared" si="26"/>
        <v/>
      </c>
      <c r="M32" s="78"/>
      <c r="N32" s="78"/>
      <c r="O32" s="107">
        <f t="shared" si="36"/>
        <v>0</v>
      </c>
      <c r="P32" s="78"/>
      <c r="Q32" s="107">
        <f t="shared" si="37"/>
        <v>0</v>
      </c>
      <c r="R32" s="78"/>
      <c r="S32" s="107">
        <f t="shared" si="38"/>
        <v>0</v>
      </c>
      <c r="T32" s="78"/>
      <c r="U32" s="107">
        <f t="shared" si="39"/>
        <v>0</v>
      </c>
      <c r="V32" s="78"/>
      <c r="W32" s="107">
        <f t="shared" si="40"/>
        <v>0</v>
      </c>
      <c r="X32" s="154"/>
      <c r="Y32" s="386"/>
      <c r="Z32" s="386"/>
      <c r="AA32" s="386"/>
      <c r="AB32" s="386"/>
      <c r="AC32" s="386"/>
      <c r="AD32" s="386"/>
      <c r="AE32" s="387"/>
      <c r="AF32"/>
      <c r="AG32"/>
      <c r="AH32"/>
      <c r="AI32"/>
      <c r="AJ32"/>
      <c r="AK32"/>
      <c r="AL32"/>
      <c r="AM32"/>
      <c r="AN32"/>
      <c r="AO32"/>
      <c r="AP32"/>
    </row>
    <row r="33" spans="1:42" s="48" customFormat="1" ht="12" customHeight="1" x14ac:dyDescent="0.2">
      <c r="A33" s="397" t="s">
        <v>85</v>
      </c>
      <c r="B33" s="398"/>
      <c r="C33" s="11">
        <f>SUM(C26:C32)</f>
        <v>0</v>
      </c>
      <c r="D33" s="11">
        <f>SUM(D26:D32)+ROUNDDOWN(F33/60,0)</f>
        <v>0</v>
      </c>
      <c r="E33" s="11">
        <f>F33-60*ROUNDDOWN(F33/60,0)</f>
        <v>0</v>
      </c>
      <c r="F33" s="90">
        <f>SUM(F26:F32)</f>
        <v>0</v>
      </c>
      <c r="G33" s="34">
        <f>IF((D33*60+E33)=0,0,ROUND((C33*60)/(D33*60+E33),1))</f>
        <v>0</v>
      </c>
      <c r="H33" s="11">
        <f>SUM(H26:H32)</f>
        <v>0</v>
      </c>
      <c r="I33" s="11">
        <f>SUM(I26:I32)+ROUNDDOWN(K33/60,0)</f>
        <v>0</v>
      </c>
      <c r="J33" s="11">
        <f>K33-60*ROUNDDOWN(K33/60,0)</f>
        <v>0</v>
      </c>
      <c r="K33" s="90">
        <f>SUM(K26:K32)</f>
        <v>0</v>
      </c>
      <c r="L33" s="34">
        <f>IF((I33*60+J33)=0,0,ROUND((H33*60)/(I33*60+J33),1))</f>
        <v>0</v>
      </c>
      <c r="M33" s="18">
        <f>SUM(M26:M32)</f>
        <v>0</v>
      </c>
      <c r="N33" s="18">
        <f>IF(SUM(N26:N32)=0,0,ROUND(AVERAGE(N26:N32),0))</f>
        <v>0</v>
      </c>
      <c r="O33" s="108">
        <f>IF(O29=0,0,1)</f>
        <v>0</v>
      </c>
      <c r="P33" s="18">
        <f>IF(SUM(P26:P32)=0,0,ROUND(AVERAGE(P26:P32),0))</f>
        <v>0</v>
      </c>
      <c r="Q33" s="108">
        <f>IF(Q29=0,0,1)</f>
        <v>0</v>
      </c>
      <c r="R33" s="18">
        <f>IF(SUM(R26:R32)=0,0,ROUND(AVERAGE(R26:R32),0))</f>
        <v>0</v>
      </c>
      <c r="S33" s="108">
        <f>IF(S29=0,0,1)</f>
        <v>0</v>
      </c>
      <c r="T33" s="18">
        <f>IF(SUM(T26:T32)=0,0,ROUND(AVERAGE(T26:T32),0))</f>
        <v>0</v>
      </c>
      <c r="U33" s="108">
        <f>IF(U29=0,0,1)</f>
        <v>0</v>
      </c>
      <c r="V33" s="18">
        <f>IF(SUM(V26:V32)=0,0,ROUND(AVERAGE(V26:V32),0))</f>
        <v>0</v>
      </c>
      <c r="W33" s="108">
        <f>IF(W29=0,0,1)</f>
        <v>0</v>
      </c>
      <c r="X33" s="153"/>
      <c r="Y33" s="405"/>
      <c r="Z33" s="405"/>
      <c r="AA33" s="405"/>
      <c r="AB33" s="405"/>
      <c r="AC33" s="405"/>
      <c r="AD33" s="405"/>
      <c r="AE33" s="406"/>
      <c r="AF33"/>
      <c r="AG33"/>
      <c r="AH33"/>
      <c r="AI33"/>
      <c r="AJ33"/>
      <c r="AK33"/>
      <c r="AL33"/>
      <c r="AM33"/>
      <c r="AN33"/>
      <c r="AO33"/>
      <c r="AP33"/>
    </row>
    <row r="34" spans="1:42" s="48" customFormat="1" ht="12" customHeight="1" x14ac:dyDescent="0.2">
      <c r="A34" s="55" t="s">
        <v>98</v>
      </c>
      <c r="B34" s="54">
        <f>B32+1</f>
        <v>23</v>
      </c>
      <c r="C34" s="24"/>
      <c r="D34" s="24"/>
      <c r="E34" s="24"/>
      <c r="F34" s="44">
        <f t="shared" si="24"/>
        <v>0</v>
      </c>
      <c r="G34" s="58" t="str">
        <f t="shared" si="25"/>
        <v/>
      </c>
      <c r="H34" s="199"/>
      <c r="I34" s="199"/>
      <c r="J34" s="199"/>
      <c r="K34" s="44">
        <f>J34</f>
        <v>0</v>
      </c>
      <c r="L34" s="206" t="str">
        <f t="shared" si="26"/>
        <v/>
      </c>
      <c r="M34" s="78"/>
      <c r="N34" s="78"/>
      <c r="O34" s="107">
        <f>IF(N34="",0,1)</f>
        <v>0</v>
      </c>
      <c r="P34" s="78"/>
      <c r="Q34" s="107">
        <f>IF(P34="",0,1)</f>
        <v>0</v>
      </c>
      <c r="R34" s="78"/>
      <c r="S34" s="107">
        <f>IF(R34="",0,1)</f>
        <v>0</v>
      </c>
      <c r="T34" s="78"/>
      <c r="U34" s="107">
        <f>IF(T34="",0,1)</f>
        <v>0</v>
      </c>
      <c r="V34" s="78"/>
      <c r="W34" s="107">
        <f>IF(V34="",0,1)</f>
        <v>0</v>
      </c>
      <c r="X34" s="154"/>
      <c r="Y34" s="386"/>
      <c r="Z34" s="386"/>
      <c r="AA34" s="386"/>
      <c r="AB34" s="386"/>
      <c r="AC34" s="386"/>
      <c r="AD34" s="386"/>
      <c r="AE34" s="387"/>
      <c r="AF34"/>
      <c r="AG34"/>
      <c r="AH34"/>
      <c r="AI34"/>
      <c r="AJ34"/>
      <c r="AK34"/>
      <c r="AL34"/>
      <c r="AM34"/>
      <c r="AN34"/>
      <c r="AO34"/>
      <c r="AP34"/>
    </row>
    <row r="35" spans="1:42" s="48" customFormat="1" ht="12" customHeight="1" x14ac:dyDescent="0.2">
      <c r="A35" s="55" t="s">
        <v>101</v>
      </c>
      <c r="B35" s="54">
        <f>B34+1</f>
        <v>24</v>
      </c>
      <c r="C35" s="24"/>
      <c r="D35" s="24"/>
      <c r="E35" s="24"/>
      <c r="F35" s="44">
        <f t="shared" si="24"/>
        <v>0</v>
      </c>
      <c r="G35" s="58" t="str">
        <f t="shared" si="25"/>
        <v/>
      </c>
      <c r="H35" s="199"/>
      <c r="I35" s="199"/>
      <c r="J35" s="199"/>
      <c r="K35" s="44">
        <f>J35</f>
        <v>0</v>
      </c>
      <c r="L35" s="206" t="str">
        <f t="shared" si="26"/>
        <v/>
      </c>
      <c r="M35" s="78"/>
      <c r="N35" s="78"/>
      <c r="O35" s="107">
        <f>IF(N35="",O34,O34+1)</f>
        <v>0</v>
      </c>
      <c r="P35" s="78"/>
      <c r="Q35" s="107">
        <f>IF(P35="",Q34,Q34+1)</f>
        <v>0</v>
      </c>
      <c r="R35" s="78"/>
      <c r="S35" s="107">
        <f>IF(R35="",S34,S34+1)</f>
        <v>0</v>
      </c>
      <c r="T35" s="78"/>
      <c r="U35" s="107">
        <f>IF(T35="",U34,U34+1)</f>
        <v>0</v>
      </c>
      <c r="V35" s="78"/>
      <c r="W35" s="107">
        <f>IF(V35="",W34,W34+1)</f>
        <v>0</v>
      </c>
      <c r="X35" s="154"/>
      <c r="Y35" s="386"/>
      <c r="Z35" s="386"/>
      <c r="AA35" s="386"/>
      <c r="AB35" s="386"/>
      <c r="AC35" s="386"/>
      <c r="AD35" s="386"/>
      <c r="AE35" s="387"/>
      <c r="AF35"/>
      <c r="AG35"/>
      <c r="AH35"/>
      <c r="AI35"/>
      <c r="AJ35"/>
      <c r="AK35"/>
      <c r="AL35"/>
      <c r="AM35"/>
      <c r="AN35"/>
      <c r="AO35"/>
      <c r="AP35"/>
    </row>
    <row r="36" spans="1:42" s="48" customFormat="1" ht="12" customHeight="1" x14ac:dyDescent="0.2">
      <c r="A36" s="55" t="s">
        <v>102</v>
      </c>
      <c r="B36" s="54">
        <f t="shared" ref="B36:B40" si="41">B35+1</f>
        <v>25</v>
      </c>
      <c r="C36" s="24"/>
      <c r="D36" s="24"/>
      <c r="E36" s="24"/>
      <c r="F36" s="44">
        <f t="shared" si="24"/>
        <v>0</v>
      </c>
      <c r="G36" s="58" t="str">
        <f t="shared" si="25"/>
        <v/>
      </c>
      <c r="H36" s="199"/>
      <c r="I36" s="199"/>
      <c r="J36" s="199"/>
      <c r="K36" s="44">
        <f>J36</f>
        <v>0</v>
      </c>
      <c r="L36" s="206" t="str">
        <f t="shared" si="26"/>
        <v/>
      </c>
      <c r="M36" s="78"/>
      <c r="N36" s="78"/>
      <c r="O36" s="107">
        <f t="shared" ref="O36:O40" si="42">IF(N36="",O35,O35+1)</f>
        <v>0</v>
      </c>
      <c r="P36" s="78"/>
      <c r="Q36" s="107">
        <f t="shared" ref="Q36:Q40" si="43">IF(P36="",Q35,Q35+1)</f>
        <v>0</v>
      </c>
      <c r="R36" s="78"/>
      <c r="S36" s="107">
        <f t="shared" ref="S36:S40" si="44">IF(R36="",S35,S35+1)</f>
        <v>0</v>
      </c>
      <c r="T36" s="78"/>
      <c r="U36" s="107">
        <f t="shared" ref="U36:U40" si="45">IF(T36="",U35,U35+1)</f>
        <v>0</v>
      </c>
      <c r="V36" s="78"/>
      <c r="W36" s="107">
        <f t="shared" ref="W36:W40" si="46">IF(V36="",W35,W35+1)</f>
        <v>0</v>
      </c>
      <c r="X36" s="154"/>
      <c r="Y36" s="386"/>
      <c r="Z36" s="386"/>
      <c r="AA36" s="386"/>
      <c r="AB36" s="386"/>
      <c r="AC36" s="386"/>
      <c r="AD36" s="386"/>
      <c r="AE36" s="387"/>
      <c r="AF36"/>
      <c r="AG36"/>
      <c r="AH36"/>
      <c r="AI36"/>
      <c r="AJ36"/>
      <c r="AK36"/>
      <c r="AL36"/>
      <c r="AM36"/>
      <c r="AN36"/>
      <c r="AO36"/>
      <c r="AP36"/>
    </row>
    <row r="37" spans="1:42" s="48" customFormat="1" ht="12" customHeight="1" x14ac:dyDescent="0.2">
      <c r="A37" s="55" t="s">
        <v>99</v>
      </c>
      <c r="B37" s="54">
        <f t="shared" si="41"/>
        <v>26</v>
      </c>
      <c r="C37" s="24"/>
      <c r="D37" s="24"/>
      <c r="E37" s="24"/>
      <c r="F37" s="44">
        <f t="shared" si="24"/>
        <v>0</v>
      </c>
      <c r="G37" s="58" t="str">
        <f t="shared" si="25"/>
        <v/>
      </c>
      <c r="H37" s="199"/>
      <c r="I37" s="199"/>
      <c r="J37" s="199"/>
      <c r="K37" s="44">
        <f t="shared" ref="K37:K39" si="47">J37</f>
        <v>0</v>
      </c>
      <c r="L37" s="206" t="str">
        <f t="shared" si="26"/>
        <v/>
      </c>
      <c r="M37" s="78"/>
      <c r="N37" s="78"/>
      <c r="O37" s="107">
        <f t="shared" si="42"/>
        <v>0</v>
      </c>
      <c r="P37" s="78"/>
      <c r="Q37" s="107">
        <f t="shared" si="43"/>
        <v>0</v>
      </c>
      <c r="R37" s="78"/>
      <c r="S37" s="107">
        <f t="shared" si="44"/>
        <v>0</v>
      </c>
      <c r="T37" s="78"/>
      <c r="U37" s="107">
        <f t="shared" si="45"/>
        <v>0</v>
      </c>
      <c r="V37" s="78"/>
      <c r="W37" s="107">
        <f t="shared" si="46"/>
        <v>0</v>
      </c>
      <c r="X37" s="154"/>
      <c r="Y37" s="386"/>
      <c r="Z37" s="386"/>
      <c r="AA37" s="386"/>
      <c r="AB37" s="386"/>
      <c r="AC37" s="386"/>
      <c r="AD37" s="386"/>
      <c r="AE37" s="387"/>
      <c r="AF37"/>
      <c r="AG37"/>
      <c r="AH37"/>
      <c r="AI37"/>
      <c r="AJ37"/>
      <c r="AK37"/>
      <c r="AL37"/>
      <c r="AM37"/>
      <c r="AN37"/>
      <c r="AO37"/>
      <c r="AP37"/>
    </row>
    <row r="38" spans="1:42" s="48" customFormat="1" ht="12" customHeight="1" x14ac:dyDescent="0.2">
      <c r="A38" s="55" t="s">
        <v>95</v>
      </c>
      <c r="B38" s="54">
        <f t="shared" si="41"/>
        <v>27</v>
      </c>
      <c r="C38" s="24"/>
      <c r="D38" s="24"/>
      <c r="E38" s="24"/>
      <c r="F38" s="44">
        <f t="shared" si="24"/>
        <v>0</v>
      </c>
      <c r="G38" s="58" t="str">
        <f t="shared" si="25"/>
        <v/>
      </c>
      <c r="H38" s="199"/>
      <c r="I38" s="199"/>
      <c r="J38" s="199"/>
      <c r="K38" s="44">
        <f t="shared" si="47"/>
        <v>0</v>
      </c>
      <c r="L38" s="206" t="str">
        <f t="shared" si="26"/>
        <v/>
      </c>
      <c r="M38" s="78"/>
      <c r="N38" s="78"/>
      <c r="O38" s="107">
        <f t="shared" si="42"/>
        <v>0</v>
      </c>
      <c r="P38" s="78"/>
      <c r="Q38" s="107">
        <f t="shared" si="43"/>
        <v>0</v>
      </c>
      <c r="R38" s="78"/>
      <c r="S38" s="107">
        <f t="shared" si="44"/>
        <v>0</v>
      </c>
      <c r="T38" s="78"/>
      <c r="U38" s="107">
        <f t="shared" si="45"/>
        <v>0</v>
      </c>
      <c r="V38" s="78"/>
      <c r="W38" s="107">
        <f t="shared" si="46"/>
        <v>0</v>
      </c>
      <c r="X38" s="154"/>
      <c r="Y38" s="386"/>
      <c r="Z38" s="386"/>
      <c r="AA38" s="386"/>
      <c r="AB38" s="386"/>
      <c r="AC38" s="386"/>
      <c r="AD38" s="386"/>
      <c r="AE38" s="387"/>
      <c r="AF38"/>
      <c r="AG38"/>
      <c r="AH38"/>
      <c r="AI38"/>
      <c r="AJ38"/>
      <c r="AK38"/>
      <c r="AL38"/>
      <c r="AM38"/>
      <c r="AN38"/>
      <c r="AO38"/>
      <c r="AP38"/>
    </row>
    <row r="39" spans="1:42" s="48" customFormat="1" ht="12" customHeight="1" x14ac:dyDescent="0.2">
      <c r="A39" s="55" t="s">
        <v>96</v>
      </c>
      <c r="B39" s="54">
        <f t="shared" si="41"/>
        <v>28</v>
      </c>
      <c r="C39" s="24"/>
      <c r="D39" s="24"/>
      <c r="E39" s="24"/>
      <c r="F39" s="44">
        <f t="shared" si="24"/>
        <v>0</v>
      </c>
      <c r="G39" s="58" t="str">
        <f t="shared" si="25"/>
        <v/>
      </c>
      <c r="H39" s="199"/>
      <c r="I39" s="199"/>
      <c r="J39" s="199"/>
      <c r="K39" s="44">
        <f t="shared" si="47"/>
        <v>0</v>
      </c>
      <c r="L39" s="206" t="str">
        <f t="shared" si="26"/>
        <v/>
      </c>
      <c r="M39" s="78"/>
      <c r="N39" s="78"/>
      <c r="O39" s="107">
        <f t="shared" si="42"/>
        <v>0</v>
      </c>
      <c r="P39" s="78"/>
      <c r="Q39" s="107">
        <f t="shared" si="43"/>
        <v>0</v>
      </c>
      <c r="R39" s="78"/>
      <c r="S39" s="107">
        <f t="shared" si="44"/>
        <v>0</v>
      </c>
      <c r="T39" s="78"/>
      <c r="U39" s="107">
        <f t="shared" si="45"/>
        <v>0</v>
      </c>
      <c r="V39" s="78"/>
      <c r="W39" s="107">
        <f t="shared" si="46"/>
        <v>0</v>
      </c>
      <c r="X39" s="154"/>
      <c r="Y39" s="386"/>
      <c r="Z39" s="386"/>
      <c r="AA39" s="386"/>
      <c r="AB39" s="386"/>
      <c r="AC39" s="386"/>
      <c r="AD39" s="386"/>
      <c r="AE39" s="387"/>
      <c r="AF39"/>
      <c r="AG39"/>
      <c r="AH39"/>
      <c r="AI39"/>
      <c r="AJ39"/>
      <c r="AK39"/>
      <c r="AL39"/>
      <c r="AM39"/>
      <c r="AN39"/>
      <c r="AO39"/>
      <c r="AP39"/>
    </row>
    <row r="40" spans="1:42" s="48" customFormat="1" ht="12" customHeight="1" x14ac:dyDescent="0.2">
      <c r="A40" s="81" t="s">
        <v>97</v>
      </c>
      <c r="B40" s="82">
        <f t="shared" si="41"/>
        <v>29</v>
      </c>
      <c r="C40" s="24"/>
      <c r="D40" s="24"/>
      <c r="E40" s="24"/>
      <c r="F40" s="44">
        <f t="shared" si="24"/>
        <v>0</v>
      </c>
      <c r="G40" s="58" t="str">
        <f t="shared" si="25"/>
        <v/>
      </c>
      <c r="H40" s="199"/>
      <c r="I40" s="199"/>
      <c r="J40" s="199"/>
      <c r="K40" s="44">
        <f t="shared" ref="K40" si="48">J40</f>
        <v>0</v>
      </c>
      <c r="L40" s="206" t="str">
        <f t="shared" si="26"/>
        <v/>
      </c>
      <c r="M40" s="78"/>
      <c r="N40" s="78"/>
      <c r="O40" s="107">
        <f t="shared" si="42"/>
        <v>0</v>
      </c>
      <c r="P40" s="78"/>
      <c r="Q40" s="107">
        <f t="shared" si="43"/>
        <v>0</v>
      </c>
      <c r="R40" s="78"/>
      <c r="S40" s="107">
        <f t="shared" si="44"/>
        <v>0</v>
      </c>
      <c r="T40" s="78"/>
      <c r="U40" s="107">
        <f t="shared" si="45"/>
        <v>0</v>
      </c>
      <c r="V40" s="78"/>
      <c r="W40" s="107">
        <f t="shared" si="46"/>
        <v>0</v>
      </c>
      <c r="X40" s="154"/>
      <c r="Y40" s="386" t="s">
        <v>290</v>
      </c>
      <c r="Z40" s="386"/>
      <c r="AA40" s="386"/>
      <c r="AB40" s="386"/>
      <c r="AC40" s="386"/>
      <c r="AD40" s="386"/>
      <c r="AE40" s="387"/>
      <c r="AF40"/>
      <c r="AG40"/>
      <c r="AH40"/>
      <c r="AI40"/>
      <c r="AJ40"/>
      <c r="AK40"/>
      <c r="AL40"/>
      <c r="AM40"/>
      <c r="AN40"/>
      <c r="AO40"/>
      <c r="AP40"/>
    </row>
    <row r="41" spans="1:42" s="48" customFormat="1" ht="12" customHeight="1" x14ac:dyDescent="0.2">
      <c r="A41" s="397" t="s">
        <v>86</v>
      </c>
      <c r="B41" s="398"/>
      <c r="C41" s="11">
        <f>SUM(C34:C40)</f>
        <v>0</v>
      </c>
      <c r="D41" s="11">
        <f>SUM(D34:D40)+ROUNDDOWN(F41/60,0)</f>
        <v>0</v>
      </c>
      <c r="E41" s="11">
        <f>F41-60*ROUNDDOWN(F41/60,0)</f>
        <v>0</v>
      </c>
      <c r="F41" s="90">
        <f>SUM(F34:F40)</f>
        <v>0</v>
      </c>
      <c r="G41" s="34">
        <f>IF((D41*60+E41)=0,0,ROUND((C41*60)/(D41*60+E41),1))</f>
        <v>0</v>
      </c>
      <c r="H41" s="11">
        <f>SUM(H34:H40)</f>
        <v>0</v>
      </c>
      <c r="I41" s="11">
        <f>SUM(I34:I40)+ROUNDDOWN(K41/60,0)</f>
        <v>0</v>
      </c>
      <c r="J41" s="11">
        <f>K41-60*ROUNDDOWN(K41/60,0)</f>
        <v>0</v>
      </c>
      <c r="K41" s="90">
        <f>SUM(K34:K40)</f>
        <v>0</v>
      </c>
      <c r="L41" s="34">
        <f>IF((I41*60+J41)=0,0,ROUND((H41*60)/(I41*60+J41),1))</f>
        <v>0</v>
      </c>
      <c r="M41" s="18">
        <f>SUM(M34:M40)</f>
        <v>0</v>
      </c>
      <c r="N41" s="18">
        <f>IF(SUM(N34:N40)=0,0,ROUND(AVERAGE(N34:N40),0))</f>
        <v>0</v>
      </c>
      <c r="O41" s="108">
        <f>IF(O40=0,0,1)</f>
        <v>0</v>
      </c>
      <c r="P41" s="18">
        <f>IF(SUM(P34:P40)=0,0,ROUND(AVERAGE(P34:P40),0))</f>
        <v>0</v>
      </c>
      <c r="Q41" s="108">
        <f>IF(Q40=0,0,1)</f>
        <v>0</v>
      </c>
      <c r="R41" s="18">
        <f>IF(SUM(R34:R40)=0,0,ROUND(AVERAGE(R34:R40),0))</f>
        <v>0</v>
      </c>
      <c r="S41" s="108">
        <f>IF(S40=0,0,1)</f>
        <v>0</v>
      </c>
      <c r="T41" s="18">
        <f>IF(SUM(T34:T40)=0,0,ROUND(AVERAGE(T34:T40),0))</f>
        <v>0</v>
      </c>
      <c r="U41" s="108">
        <f>IF(U40=0,0,1)</f>
        <v>0</v>
      </c>
      <c r="V41" s="18">
        <f>IF(SUM(V34:V40)=0,0,ROUND(AVERAGE(V34:V40),0))</f>
        <v>0</v>
      </c>
      <c r="W41" s="108">
        <f>IF(W40=0,0,1)</f>
        <v>0</v>
      </c>
      <c r="X41" s="153"/>
      <c r="Y41" s="405"/>
      <c r="Z41" s="405"/>
      <c r="AA41" s="405"/>
      <c r="AB41" s="405"/>
      <c r="AC41" s="405"/>
      <c r="AD41" s="405"/>
      <c r="AE41" s="406"/>
      <c r="AF41"/>
      <c r="AG41"/>
      <c r="AH41"/>
      <c r="AI41"/>
      <c r="AJ41"/>
      <c r="AK41"/>
      <c r="AL41"/>
      <c r="AM41"/>
      <c r="AN41"/>
      <c r="AO41"/>
      <c r="AP41"/>
    </row>
    <row r="42" spans="1:42" s="48" customFormat="1" ht="12" customHeight="1" x14ac:dyDescent="0.2">
      <c r="A42" s="55" t="s">
        <v>98</v>
      </c>
      <c r="B42" s="288">
        <f>B40+1</f>
        <v>30</v>
      </c>
      <c r="C42" s="24"/>
      <c r="D42" s="24"/>
      <c r="E42" s="24"/>
      <c r="F42" s="44">
        <f t="shared" ref="F42:F43" si="49">E42</f>
        <v>0</v>
      </c>
      <c r="G42" s="58" t="str">
        <f t="shared" ref="G42:G43" si="50">IF((D42*60+F42)=0,"",ROUND((C42*60)/(D42*60+F42),1))</f>
        <v/>
      </c>
      <c r="H42" s="199"/>
      <c r="I42" s="199"/>
      <c r="J42" s="199"/>
      <c r="K42" s="44">
        <f>J42</f>
        <v>0</v>
      </c>
      <c r="L42" s="206" t="str">
        <f t="shared" ref="L42:L43" si="51">IF((I42*60+K42)=0,"",ROUND((H42*60)/(I42*60+K42),1))</f>
        <v/>
      </c>
      <c r="M42" s="78"/>
      <c r="N42" s="78"/>
      <c r="O42" s="107">
        <f>IF(N42="",0,1)</f>
        <v>0</v>
      </c>
      <c r="P42" s="78"/>
      <c r="Q42" s="107">
        <f>IF(P42="",0,1)</f>
        <v>0</v>
      </c>
      <c r="R42" s="78"/>
      <c r="S42" s="107">
        <f>IF(R42="",0,1)</f>
        <v>0</v>
      </c>
      <c r="T42" s="78"/>
      <c r="U42" s="107">
        <f>IF(T42="",0,1)</f>
        <v>0</v>
      </c>
      <c r="V42" s="78"/>
      <c r="W42" s="107">
        <f>IF(V42="",0,1)</f>
        <v>0</v>
      </c>
      <c r="X42" s="154"/>
      <c r="Y42" s="386"/>
      <c r="Z42" s="386"/>
      <c r="AA42" s="386"/>
      <c r="AB42" s="386"/>
      <c r="AC42" s="386"/>
      <c r="AD42" s="386"/>
      <c r="AE42" s="387"/>
      <c r="AF42"/>
      <c r="AG42"/>
      <c r="AH42"/>
      <c r="AI42"/>
      <c r="AJ42"/>
      <c r="AK42"/>
      <c r="AL42"/>
      <c r="AM42"/>
      <c r="AN42"/>
      <c r="AO42"/>
      <c r="AP42"/>
    </row>
    <row r="43" spans="1:42" s="48" customFormat="1" ht="12" customHeight="1" x14ac:dyDescent="0.2">
      <c r="A43" s="55" t="s">
        <v>101</v>
      </c>
      <c r="B43" s="54">
        <f>B42+1</f>
        <v>31</v>
      </c>
      <c r="C43" s="24"/>
      <c r="D43" s="24"/>
      <c r="E43" s="24"/>
      <c r="F43" s="44">
        <f t="shared" si="49"/>
        <v>0</v>
      </c>
      <c r="G43" s="58" t="str">
        <f t="shared" si="50"/>
        <v/>
      </c>
      <c r="H43" s="199"/>
      <c r="I43" s="199"/>
      <c r="J43" s="199"/>
      <c r="K43" s="44">
        <f>J43</f>
        <v>0</v>
      </c>
      <c r="L43" s="206" t="str">
        <f t="shared" si="51"/>
        <v/>
      </c>
      <c r="M43" s="78"/>
      <c r="N43" s="78"/>
      <c r="O43" s="107">
        <f>IF(N43="",O42,O42+1)</f>
        <v>0</v>
      </c>
      <c r="P43" s="78"/>
      <c r="Q43" s="107">
        <f>IF(P43="",Q42,Q42+1)</f>
        <v>0</v>
      </c>
      <c r="R43" s="78"/>
      <c r="S43" s="107">
        <f>IF(R43="",S42,S42+1)</f>
        <v>0</v>
      </c>
      <c r="T43" s="78"/>
      <c r="U43" s="107">
        <f>IF(T43="",U42,U42+1)</f>
        <v>0</v>
      </c>
      <c r="V43" s="78"/>
      <c r="W43" s="107">
        <f>IF(V43="",W42,W42+1)</f>
        <v>0</v>
      </c>
      <c r="X43" s="154"/>
      <c r="Y43" s="386"/>
      <c r="Z43" s="386"/>
      <c r="AA43" s="386"/>
      <c r="AB43" s="386"/>
      <c r="AC43" s="386"/>
      <c r="AD43" s="386"/>
      <c r="AE43" s="387"/>
      <c r="AF43"/>
      <c r="AG43"/>
      <c r="AH43"/>
      <c r="AI43"/>
      <c r="AJ43"/>
      <c r="AK43"/>
      <c r="AL43"/>
      <c r="AM43"/>
      <c r="AN43"/>
      <c r="AO43"/>
      <c r="AP43"/>
    </row>
    <row r="44" spans="1:42" s="48" customFormat="1" ht="12" customHeight="1" x14ac:dyDescent="0.2">
      <c r="A44" s="466" t="s">
        <v>10</v>
      </c>
      <c r="B44" s="467"/>
      <c r="C44" s="278">
        <f>SUM(C42:C43)</f>
        <v>0</v>
      </c>
      <c r="D44" s="278">
        <f>SUM(D42:D43)+ROUNDDOWN(F44/60,0)</f>
        <v>0</v>
      </c>
      <c r="E44" s="278">
        <f>F44-60*ROUNDDOWN(F44/60,0)</f>
        <v>0</v>
      </c>
      <c r="F44" s="279">
        <f>SUM(F42:F43)</f>
        <v>0</v>
      </c>
      <c r="G44" s="280">
        <f>IF((D44*60+E44)=0,0,ROUND((C44*60)/(D44*60+E44),1))</f>
        <v>0</v>
      </c>
      <c r="H44" s="278">
        <f>SUM(H42:H43)</f>
        <v>0</v>
      </c>
      <c r="I44" s="278">
        <f>SUM(I42:I43)+ROUNDDOWN(K44/60,0)</f>
        <v>0</v>
      </c>
      <c r="J44" s="278">
        <f>K44-60*ROUNDDOWN(K44/60,0)</f>
        <v>0</v>
      </c>
      <c r="K44" s="279">
        <f>SUM(K42:K43)</f>
        <v>0</v>
      </c>
      <c r="L44" s="280">
        <f>IF((I44*60+J44)=0,0,ROUND((H44*60)/(I44*60+J44),1))</f>
        <v>0</v>
      </c>
      <c r="M44" s="278">
        <f>SUM(M42:M43)</f>
        <v>0</v>
      </c>
      <c r="N44" s="281">
        <f>IF(SUM(N42:N43)=0,0,ROUND(AVERAGE(N42:N43),0))</f>
        <v>0</v>
      </c>
      <c r="O44" s="282">
        <f>IF(O43=0,0,1)</f>
        <v>0</v>
      </c>
      <c r="P44" s="281">
        <f>IF(SUM(P42:P43)=0,0,ROUND(AVERAGE(P42:P43),0))</f>
        <v>0</v>
      </c>
      <c r="Q44" s="282">
        <f>IF(Q43=0,0,1)</f>
        <v>0</v>
      </c>
      <c r="R44" s="281">
        <f>IF(SUM(R42:R43)=0,0,ROUND(AVERAGE(R42:R43),0))</f>
        <v>0</v>
      </c>
      <c r="S44" s="282">
        <f>IF(S43=0,0,1)</f>
        <v>0</v>
      </c>
      <c r="T44" s="281">
        <f>IF(SUM(T42:T43)=0,0,ROUND(AVERAGE(T42:T43),0))</f>
        <v>0</v>
      </c>
      <c r="U44" s="282">
        <f>IF(U43=0,0,1)</f>
        <v>0</v>
      </c>
      <c r="V44" s="281">
        <f>IF(SUM(V42:V43)=0,0,ROUND(AVERAGE(V42:V43),0))</f>
        <v>0</v>
      </c>
      <c r="W44" s="282">
        <f>IF(W43=0,0,1)</f>
        <v>0</v>
      </c>
      <c r="X44" s="289"/>
      <c r="Y44" s="539"/>
      <c r="Z44" s="539"/>
      <c r="AA44" s="539"/>
      <c r="AB44" s="539"/>
      <c r="AC44" s="539"/>
      <c r="AD44" s="539"/>
      <c r="AE44" s="539"/>
      <c r="AF44"/>
      <c r="AG44"/>
      <c r="AH44"/>
      <c r="AI44"/>
      <c r="AJ44"/>
      <c r="AK44"/>
      <c r="AL44"/>
      <c r="AM44"/>
      <c r="AN44"/>
      <c r="AO44"/>
      <c r="AP44"/>
    </row>
    <row r="45" spans="1:42" ht="12" customHeight="1" x14ac:dyDescent="0.2">
      <c r="A45" s="394" t="s">
        <v>36</v>
      </c>
      <c r="B45" s="395"/>
      <c r="C45" s="12">
        <f>C8+C17+C25+C33+C41+C43</f>
        <v>0</v>
      </c>
      <c r="D45" s="9">
        <f>D8+D17+D25+D33+D41+D43+ROUNDDOWN(F45/60,0)</f>
        <v>0</v>
      </c>
      <c r="E45" s="9">
        <f>F45-60*ROUNDDOWN(F45/60,0)</f>
        <v>0</v>
      </c>
      <c r="F45" s="92">
        <f>E8+E17+E25+E33+E41+F43</f>
        <v>0</v>
      </c>
      <c r="G45" s="38">
        <f>IF((D45*60+E45)=0,0,ROUND((C45*60)/(D45*60+E45),1))</f>
        <v>0</v>
      </c>
      <c r="H45" s="12">
        <f>H8+H17+H25+H33+H41+H43</f>
        <v>0</v>
      </c>
      <c r="I45" s="9">
        <f>I8+I17+I25+I33+I41+I43+ROUNDDOWN(K45/60,0)</f>
        <v>0</v>
      </c>
      <c r="J45" s="9">
        <f>K45-60*ROUNDDOWN(K45/60,0)</f>
        <v>0</v>
      </c>
      <c r="K45" s="92">
        <f>J8+J17+J25+J33+J41+K43</f>
        <v>0</v>
      </c>
      <c r="L45" s="38">
        <f>IF((I45*60+J45)=0,0,ROUND((H45*60)/(I45*60+J45),1))</f>
        <v>0</v>
      </c>
      <c r="M45" s="19">
        <f>M8+M17+M25+M33+M41+M43</f>
        <v>0</v>
      </c>
      <c r="N45" s="19" t="str">
        <f>IF(N46=0,"",(N8+N17+N25+N33+N41+N43)/N46)</f>
        <v/>
      </c>
      <c r="O45" s="242"/>
      <c r="P45" s="19" t="str">
        <f>IF(P46=0,"",(P8+P17+P25+P33+P41+P43)/P46)</f>
        <v/>
      </c>
      <c r="Q45" s="242"/>
      <c r="R45" s="19" t="str">
        <f>IF(R46=0,"",(R8+R17+R25+R33+R41+R43)/R46)</f>
        <v/>
      </c>
      <c r="S45" s="242"/>
      <c r="T45" s="19" t="str">
        <f>IF(T46=0,"",(T8+T17+T25+T33+T41+T43)/T46)</f>
        <v/>
      </c>
      <c r="U45" s="242"/>
      <c r="V45" s="19" t="str">
        <f>IF(V46=0,"",(V8+V17+V25+V33+V41+V43)/V46)</f>
        <v/>
      </c>
      <c r="W45" s="242"/>
      <c r="X45" s="23"/>
      <c r="Y45" s="27"/>
      <c r="Z45" s="27"/>
      <c r="AA45" s="29" t="s">
        <v>0</v>
      </c>
      <c r="AB45" s="29" t="s">
        <v>14</v>
      </c>
      <c r="AC45" s="29" t="s">
        <v>15</v>
      </c>
      <c r="AD45" s="29" t="s">
        <v>12</v>
      </c>
      <c r="AE45" s="29" t="s">
        <v>25</v>
      </c>
    </row>
    <row r="46" spans="1:42" ht="12" customHeight="1" x14ac:dyDescent="0.2">
      <c r="A46" s="396"/>
      <c r="B46" s="396"/>
      <c r="C46" s="2" t="s">
        <v>0</v>
      </c>
      <c r="D46" s="2" t="s">
        <v>14</v>
      </c>
      <c r="E46" s="2" t="s">
        <v>15</v>
      </c>
      <c r="F46" s="44"/>
      <c r="G46" s="2" t="s">
        <v>12</v>
      </c>
      <c r="H46" s="206" t="s">
        <v>0</v>
      </c>
      <c r="I46" s="206" t="s">
        <v>14</v>
      </c>
      <c r="J46" s="206" t="s">
        <v>15</v>
      </c>
      <c r="K46" s="2"/>
      <c r="L46" s="206" t="s">
        <v>12</v>
      </c>
      <c r="M46" s="22" t="s">
        <v>16</v>
      </c>
      <c r="N46" s="106">
        <f>O8+O17+O25+O33+O41+O44</f>
        <v>0</v>
      </c>
      <c r="O46" s="104"/>
      <c r="P46" s="106">
        <f>Q8+Q17+Q25+Q33+Q41+Q44</f>
        <v>0</v>
      </c>
      <c r="Q46" s="104"/>
      <c r="R46" s="106">
        <f>S8+S17+S25+S33+S41+S44</f>
        <v>0</v>
      </c>
      <c r="S46" s="104"/>
      <c r="T46" s="106">
        <f>U8+U17+U25+U33+U41+U44</f>
        <v>0</v>
      </c>
      <c r="U46" s="104"/>
      <c r="V46" s="106">
        <f>W8+W17+W25+W33+W41+W44</f>
        <v>0</v>
      </c>
      <c r="W46" s="123"/>
      <c r="X46" s="13"/>
      <c r="Y46" s="522" t="s">
        <v>136</v>
      </c>
      <c r="Z46" s="522"/>
      <c r="AA46" s="15">
        <f>C45+Septembre!AA46</f>
        <v>0</v>
      </c>
      <c r="AB46" s="15">
        <f>D45+Septembre!AB46+ROUNDDOWN(AF46/60,0)</f>
        <v>0</v>
      </c>
      <c r="AC46" s="10">
        <f>AF46-60*ROUNDDOWN(AF46/60,0)</f>
        <v>0</v>
      </c>
      <c r="AD46" s="10">
        <f>IF((AB46*60+AC46)=0,0,ROUND((AA46*60)/(AB46*60+AC46),1))</f>
        <v>0</v>
      </c>
      <c r="AE46" s="15">
        <f>M45+Septembre!AE46</f>
        <v>0</v>
      </c>
      <c r="AF46" s="8">
        <f>E45+Septembre!AC46</f>
        <v>0</v>
      </c>
    </row>
    <row r="47" spans="1:42" ht="15" customHeight="1" x14ac:dyDescent="0.2">
      <c r="A47" s="443" t="s">
        <v>255</v>
      </c>
      <c r="B47" s="443"/>
      <c r="C47" s="31">
        <f>'Décembre 22'!$C$45</f>
        <v>0</v>
      </c>
      <c r="D47" s="30">
        <f>'Décembre 22'!$D$45</f>
        <v>0</v>
      </c>
      <c r="E47" s="30">
        <f>'Décembre 22'!$E$45</f>
        <v>0</v>
      </c>
      <c r="F47" s="243"/>
      <c r="G47" s="32">
        <f>IF((D47*60+E47)=0,0,ROUND((C47*60)/(D47*60+E47),1))</f>
        <v>0</v>
      </c>
      <c r="H47" s="209">
        <f>Septembre!H47</f>
        <v>0</v>
      </c>
      <c r="I47" s="207">
        <f>Mai!$I$49</f>
        <v>0</v>
      </c>
      <c r="J47" s="207">
        <f>Mai!$J$49</f>
        <v>0</v>
      </c>
      <c r="K47" s="61"/>
      <c r="L47" s="207">
        <f>IF((I47*60+J47)=0,0,ROUND((H47*60)/(I47*60+J47),1))</f>
        <v>0</v>
      </c>
      <c r="M47" s="35">
        <f>'Décembre 22'!$M$45</f>
        <v>0</v>
      </c>
      <c r="N47" s="13"/>
      <c r="O47" s="87"/>
      <c r="P47" s="13"/>
      <c r="Q47" s="87"/>
      <c r="R47" s="13"/>
      <c r="S47" s="87"/>
      <c r="T47" s="13"/>
      <c r="U47" s="87"/>
      <c r="V47" s="13"/>
      <c r="W47" s="87"/>
      <c r="X47" s="13"/>
      <c r="Y47" s="521" t="s">
        <v>256</v>
      </c>
      <c r="Z47" s="521"/>
      <c r="AA47" s="143">
        <f>C45+Septembre!AA47</f>
        <v>0</v>
      </c>
      <c r="AB47" s="141">
        <f>D45+Septembre!AB47+ROUNDDOWN(AF47/60,0)</f>
        <v>0</v>
      </c>
      <c r="AC47" s="141">
        <f>AF47-60*ROUNDDOWN(AF47/60,0)</f>
        <v>0</v>
      </c>
      <c r="AD47" s="141">
        <f>IF((AB47*60+AC47)=0,0,ROUND((AA47*60)/(AB47*60+AC47),1))</f>
        <v>0</v>
      </c>
      <c r="AE47" s="143">
        <f>M45+Septembre!AE47</f>
        <v>0</v>
      </c>
      <c r="AF47" s="147">
        <f>E45+Septembre!AC47</f>
        <v>0</v>
      </c>
    </row>
    <row r="48" spans="1:42" ht="15" customHeight="1" x14ac:dyDescent="0.2">
      <c r="A48" s="471" t="s">
        <v>24</v>
      </c>
      <c r="B48" s="471"/>
      <c r="C48" s="31">
        <f>Janvier!C49</f>
        <v>0</v>
      </c>
      <c r="D48" s="31">
        <f>Janvier!D49</f>
        <v>0</v>
      </c>
      <c r="E48" s="31">
        <f>Janvier!E49</f>
        <v>0</v>
      </c>
      <c r="F48" s="81"/>
      <c r="G48" s="30">
        <f t="shared" ref="G48:G54" si="52">IF((D48*60+E48)=0,0,ROUND((C48*60)/(D48*60+E48),1))</f>
        <v>0</v>
      </c>
      <c r="H48" s="209">
        <f>Septembre!H48</f>
        <v>0</v>
      </c>
      <c r="I48" s="206">
        <f>Mai!$I$50</f>
        <v>0</v>
      </c>
      <c r="J48" s="206">
        <f>Mai!$J$50</f>
        <v>0</v>
      </c>
      <c r="K48" s="55"/>
      <c r="L48" s="207">
        <f>IF((I48*60+J48)=0,0,ROUND((H48*60)/(I48*60+J48),1))</f>
        <v>0</v>
      </c>
      <c r="M48" s="33">
        <f>Janvier!M49</f>
        <v>0</v>
      </c>
      <c r="N48" s="13"/>
      <c r="O48" s="87"/>
      <c r="P48" s="13"/>
      <c r="Q48" s="87"/>
      <c r="R48" s="13"/>
      <c r="S48" s="87"/>
      <c r="T48" s="13"/>
      <c r="U48" s="87"/>
      <c r="V48" s="13"/>
      <c r="W48" s="87"/>
      <c r="X48" s="13"/>
    </row>
    <row r="49" spans="1:32" ht="15" customHeight="1" x14ac:dyDescent="0.2">
      <c r="A49" s="471" t="s">
        <v>26</v>
      </c>
      <c r="B49" s="483"/>
      <c r="C49" s="31">
        <f>Février!C44</f>
        <v>0</v>
      </c>
      <c r="D49" s="31">
        <f>Février!D44</f>
        <v>0</v>
      </c>
      <c r="E49" s="31">
        <f>Février!E44</f>
        <v>0</v>
      </c>
      <c r="F49" s="81"/>
      <c r="G49" s="30">
        <f t="shared" si="52"/>
        <v>0</v>
      </c>
      <c r="H49" s="209">
        <f>Septembre!H49</f>
        <v>0</v>
      </c>
      <c r="I49" s="206">
        <f>Mai!$I$51</f>
        <v>0</v>
      </c>
      <c r="J49" s="206">
        <f>Mai!$J$51</f>
        <v>0</v>
      </c>
      <c r="K49" s="55"/>
      <c r="L49" s="207">
        <f>IF((I49*60+J49)=0,0,ROUND((H49*60)/(I49*60+J49),1))</f>
        <v>0</v>
      </c>
      <c r="M49" s="33">
        <f>Février!M44</f>
        <v>0</v>
      </c>
      <c r="N49" s="13"/>
      <c r="O49" s="87"/>
      <c r="P49" s="13"/>
      <c r="Q49" s="87"/>
      <c r="R49" s="13"/>
      <c r="S49" s="87"/>
      <c r="T49" s="13"/>
      <c r="U49" s="87"/>
      <c r="V49" s="13"/>
      <c r="W49" s="87"/>
      <c r="X49" s="13"/>
      <c r="Y49" s="197" t="s">
        <v>189</v>
      </c>
      <c r="Z49" s="206" t="s">
        <v>14</v>
      </c>
      <c r="AA49" s="206" t="s">
        <v>15</v>
      </c>
      <c r="AB49" s="13"/>
      <c r="AC49" s="13"/>
      <c r="AD49" s="13"/>
      <c r="AE49" s="40"/>
      <c r="AF49" s="135">
        <f>J45+SUM(J47:J56)</f>
        <v>0</v>
      </c>
    </row>
    <row r="50" spans="1:32" ht="15" customHeight="1" x14ac:dyDescent="0.2">
      <c r="A50" s="471" t="s">
        <v>27</v>
      </c>
      <c r="B50" s="471"/>
      <c r="C50" s="31">
        <f>Mars!C44</f>
        <v>0</v>
      </c>
      <c r="D50" s="31">
        <f>Mars!D44</f>
        <v>0</v>
      </c>
      <c r="E50" s="31">
        <f>Mars!E44</f>
        <v>0</v>
      </c>
      <c r="F50" s="81"/>
      <c r="G50" s="30">
        <f t="shared" si="52"/>
        <v>0</v>
      </c>
      <c r="H50" s="209">
        <f>Septembre!H50</f>
        <v>0</v>
      </c>
      <c r="I50" s="206">
        <f>Mai!$I$52</f>
        <v>0</v>
      </c>
      <c r="J50" s="206">
        <f>Mai!$J$52</f>
        <v>0</v>
      </c>
      <c r="K50" s="55"/>
      <c r="L50" s="207">
        <f>IF((I50*60+J50)=0,0,ROUND((H50*60)/(I50*60+J50),1))</f>
        <v>0</v>
      </c>
      <c r="M50" s="33">
        <f>Mars!M44</f>
        <v>0</v>
      </c>
      <c r="N50" s="13"/>
      <c r="O50" s="87"/>
      <c r="P50" s="13"/>
      <c r="Q50" s="87"/>
      <c r="R50" s="13"/>
      <c r="S50" s="87"/>
      <c r="T50" s="13"/>
      <c r="U50" s="87"/>
      <c r="V50" s="13"/>
      <c r="W50" s="87"/>
      <c r="X50" s="13"/>
      <c r="Y50" s="109" t="s">
        <v>136</v>
      </c>
      <c r="Z50" s="10">
        <f>I45+SUM(I47:I56)+ROUNDDOWN(AF49/60,0)</f>
        <v>0</v>
      </c>
      <c r="AA50" s="10">
        <f>AF49-60*ROUNDDOWN(AF49/60,0)</f>
        <v>0</v>
      </c>
      <c r="AB50" s="13"/>
      <c r="AC50" s="13"/>
      <c r="AD50" s="13"/>
      <c r="AE50" s="39"/>
      <c r="AF50" s="131">
        <f>J45+SUM(J48:J56)</f>
        <v>0</v>
      </c>
    </row>
    <row r="51" spans="1:32" ht="15" customHeight="1" x14ac:dyDescent="0.2">
      <c r="A51" s="471" t="s">
        <v>30</v>
      </c>
      <c r="B51" s="471"/>
      <c r="C51" s="31">
        <f>Avril!C43</f>
        <v>0</v>
      </c>
      <c r="D51" s="31">
        <f>Avril!D43</f>
        <v>0</v>
      </c>
      <c r="E51" s="30">
        <f>Avril!E43</f>
        <v>0</v>
      </c>
      <c r="F51" s="81"/>
      <c r="G51" s="30">
        <f t="shared" si="52"/>
        <v>0</v>
      </c>
      <c r="H51" s="209">
        <f>Septembre!H51</f>
        <v>0</v>
      </c>
      <c r="I51" s="208">
        <f>Mai!$I$53</f>
        <v>0</v>
      </c>
      <c r="J51" s="206">
        <f>Mai!$J$53</f>
        <v>0</v>
      </c>
      <c r="K51" s="55"/>
      <c r="L51" s="207">
        <f>IF((I51*60+J51)=0,0,ROUND((H51*60)/(I51*60+J51),1))</f>
        <v>0</v>
      </c>
      <c r="M51" s="33">
        <f>Avril!M43</f>
        <v>0</v>
      </c>
      <c r="N51" s="13"/>
      <c r="O51" s="87"/>
      <c r="P51" s="13"/>
      <c r="Q51" s="87"/>
      <c r="R51" s="13"/>
      <c r="S51" s="87"/>
      <c r="T51" s="13"/>
      <c r="U51" s="87"/>
      <c r="V51" s="13"/>
      <c r="W51" s="87"/>
      <c r="X51" s="13"/>
      <c r="Y51" s="144" t="s">
        <v>256</v>
      </c>
      <c r="Z51" s="141">
        <f>I45+SUM(I48:I56)+ROUNDDOWN(AF50/60,0)</f>
        <v>0</v>
      </c>
      <c r="AA51" s="203">
        <f>AF50-60*ROUNDDOWN(AF50/60,0)</f>
        <v>0</v>
      </c>
    </row>
    <row r="52" spans="1:32" ht="15" customHeight="1" x14ac:dyDescent="0.2">
      <c r="A52" s="471" t="s">
        <v>31</v>
      </c>
      <c r="B52" s="471"/>
      <c r="C52" s="31">
        <f>Mai!C47</f>
        <v>0</v>
      </c>
      <c r="D52" s="30">
        <f>Mai!D47</f>
        <v>0</v>
      </c>
      <c r="E52" s="30">
        <f>Mai!E47</f>
        <v>0</v>
      </c>
      <c r="F52" s="81"/>
      <c r="G52" s="30">
        <f t="shared" si="52"/>
        <v>0</v>
      </c>
      <c r="H52" s="209">
        <f>Septembre!H52</f>
        <v>0</v>
      </c>
      <c r="I52" s="206">
        <f>Mai!$I$47</f>
        <v>0</v>
      </c>
      <c r="J52" s="206">
        <f>Mai!$J$47</f>
        <v>0</v>
      </c>
      <c r="K52" s="55"/>
      <c r="L52" s="207">
        <f t="shared" ref="L52:L56" si="53">IF((I52*60+J52)=0,0,ROUND((H52*60)/(I52*60+J52),1))</f>
        <v>0</v>
      </c>
      <c r="M52" s="33">
        <f>Mai!M47</f>
        <v>0</v>
      </c>
      <c r="N52" s="13"/>
      <c r="O52" s="87"/>
      <c r="P52" s="13"/>
      <c r="Q52" s="87"/>
      <c r="R52" s="13"/>
      <c r="S52" s="87"/>
      <c r="T52" s="13"/>
      <c r="U52" s="87"/>
      <c r="V52" s="13"/>
      <c r="W52" s="87"/>
      <c r="X52" s="13"/>
      <c r="Y52" s="41"/>
      <c r="AA52" s="41"/>
      <c r="AB52" s="41"/>
      <c r="AC52" s="41"/>
    </row>
    <row r="53" spans="1:32" ht="15" customHeight="1" x14ac:dyDescent="0.2">
      <c r="A53" s="471" t="s">
        <v>32</v>
      </c>
      <c r="B53" s="471"/>
      <c r="C53" s="31">
        <f>Juin!C47</f>
        <v>0</v>
      </c>
      <c r="D53" s="31">
        <f>Juin!D47</f>
        <v>0</v>
      </c>
      <c r="E53" s="31">
        <f>Juin!E47</f>
        <v>0</v>
      </c>
      <c r="F53" s="249"/>
      <c r="G53" s="30">
        <f t="shared" si="52"/>
        <v>0</v>
      </c>
      <c r="H53" s="209">
        <f>Septembre!H53</f>
        <v>0</v>
      </c>
      <c r="I53" s="206">
        <f>Juin!$I$47</f>
        <v>0</v>
      </c>
      <c r="J53" s="206">
        <f>Juin!$J$47</f>
        <v>0</v>
      </c>
      <c r="K53" s="55"/>
      <c r="L53" s="207">
        <f t="shared" si="53"/>
        <v>0</v>
      </c>
      <c r="M53" s="35">
        <f>Juin!M47</f>
        <v>0</v>
      </c>
      <c r="N53" s="13"/>
      <c r="O53" s="87"/>
      <c r="P53" s="13"/>
      <c r="Q53" s="87"/>
      <c r="R53" s="13"/>
      <c r="S53" s="87"/>
      <c r="T53" s="13"/>
      <c r="U53" s="87"/>
      <c r="V53" s="13"/>
      <c r="W53" s="87"/>
      <c r="X53" s="139"/>
      <c r="Y53" s="40"/>
      <c r="Z53" s="40"/>
      <c r="AA53" s="40"/>
      <c r="AB53" s="40"/>
    </row>
    <row r="54" spans="1:32" ht="15" customHeight="1" x14ac:dyDescent="0.2">
      <c r="A54" s="471" t="s">
        <v>33</v>
      </c>
      <c r="B54" s="471"/>
      <c r="C54" s="31">
        <f>Juillet!$C$47</f>
        <v>0</v>
      </c>
      <c r="D54" s="31">
        <f>Juillet!$D$47</f>
        <v>0</v>
      </c>
      <c r="E54" s="31">
        <f>Juillet!$E$47</f>
        <v>0</v>
      </c>
      <c r="F54" s="81"/>
      <c r="G54" s="30">
        <f t="shared" si="52"/>
        <v>0</v>
      </c>
      <c r="H54" s="209">
        <f>Septembre!H54</f>
        <v>0</v>
      </c>
      <c r="I54" s="206">
        <f>Juillet!$I$47</f>
        <v>0</v>
      </c>
      <c r="J54" s="206">
        <f>Juillet!$J$47</f>
        <v>0</v>
      </c>
      <c r="K54" s="55"/>
      <c r="L54" s="207">
        <f t="shared" si="53"/>
        <v>0</v>
      </c>
      <c r="M54" s="35">
        <f>Juillet!$M$47</f>
        <v>0</v>
      </c>
      <c r="X54" s="139"/>
      <c r="Y54" s="40"/>
      <c r="Z54" s="40"/>
      <c r="AA54" s="40"/>
      <c r="AB54" s="40"/>
    </row>
    <row r="55" spans="1:32" ht="15" customHeight="1" x14ac:dyDescent="0.2">
      <c r="A55" s="471" t="s">
        <v>34</v>
      </c>
      <c r="B55" s="471"/>
      <c r="C55" s="31">
        <f>Août!$C$44</f>
        <v>0</v>
      </c>
      <c r="D55" s="31">
        <f>Août!$D$44</f>
        <v>0</v>
      </c>
      <c r="E55" s="31">
        <f>Août!$E$44</f>
        <v>0</v>
      </c>
      <c r="F55" s="55"/>
      <c r="G55" s="30">
        <f t="shared" ref="G55" si="54">IF((D55*60+E55)=0,0,ROUND((C55*60)/(D55*60+E55),1))</f>
        <v>0</v>
      </c>
      <c r="H55" s="209">
        <f>Septembre!H55</f>
        <v>0</v>
      </c>
      <c r="I55" s="206">
        <f>Août!$I$44</f>
        <v>0</v>
      </c>
      <c r="J55" s="206">
        <f>Août!$J$44</f>
        <v>0</v>
      </c>
      <c r="K55" s="55"/>
      <c r="L55" s="207">
        <f t="shared" si="53"/>
        <v>0</v>
      </c>
      <c r="M55" s="36">
        <f>Août!$M$44</f>
        <v>0</v>
      </c>
    </row>
    <row r="56" spans="1:32" ht="15" customHeight="1" x14ac:dyDescent="0.2">
      <c r="A56" s="471" t="s">
        <v>35</v>
      </c>
      <c r="B56" s="471"/>
      <c r="C56" s="31">
        <f>Septembre!$C$45</f>
        <v>0</v>
      </c>
      <c r="D56" s="30">
        <f>Septembre!$D$45</f>
        <v>0</v>
      </c>
      <c r="E56" s="30">
        <f>Septembre!$E$45</f>
        <v>0</v>
      </c>
      <c r="F56" s="55"/>
      <c r="G56" s="30">
        <f t="shared" ref="G56" si="55">IF((D56*60+E56)=0,0,ROUND((C56*60)/(D56*60+E56),1))</f>
        <v>0</v>
      </c>
      <c r="H56" s="208">
        <f>Septembre!H45</f>
        <v>0</v>
      </c>
      <c r="I56" s="206">
        <f>Septembre!$I$45</f>
        <v>0</v>
      </c>
      <c r="J56" s="206">
        <f>Septembre!$J$45</f>
        <v>0</v>
      </c>
      <c r="K56" s="55"/>
      <c r="L56" s="207">
        <f t="shared" si="53"/>
        <v>0</v>
      </c>
      <c r="M56" s="33">
        <f>Septembre!$M$45</f>
        <v>0</v>
      </c>
    </row>
  </sheetData>
  <sheetProtection sheet="1" selectLockedCells="1"/>
  <mergeCells count="75">
    <mergeCell ref="A9:B9"/>
    <mergeCell ref="Y9:AE9"/>
    <mergeCell ref="A17:B17"/>
    <mergeCell ref="A8:B8"/>
    <mergeCell ref="Y5:AE5"/>
    <mergeCell ref="Y6:AE6"/>
    <mergeCell ref="Y13:AE13"/>
    <mergeCell ref="Y14:AE14"/>
    <mergeCell ref="Y15:AE15"/>
    <mergeCell ref="Y16:AE16"/>
    <mergeCell ref="Y17:AE17"/>
    <mergeCell ref="A1:AD1"/>
    <mergeCell ref="A2:A3"/>
    <mergeCell ref="B2:B3"/>
    <mergeCell ref="C2:C3"/>
    <mergeCell ref="D2:D3"/>
    <mergeCell ref="E2:E3"/>
    <mergeCell ref="G2:G3"/>
    <mergeCell ref="X2:X3"/>
    <mergeCell ref="P2:P3"/>
    <mergeCell ref="N2:N3"/>
    <mergeCell ref="Y2:AE3"/>
    <mergeCell ref="H2:L2"/>
    <mergeCell ref="R2:R3"/>
    <mergeCell ref="A25:B25"/>
    <mergeCell ref="Y21:AE21"/>
    <mergeCell ref="Y22:AE22"/>
    <mergeCell ref="Y23:AE23"/>
    <mergeCell ref="Y35:AE35"/>
    <mergeCell ref="Y30:AE30"/>
    <mergeCell ref="Y29:AE29"/>
    <mergeCell ref="Y28:AE28"/>
    <mergeCell ref="Y26:AE26"/>
    <mergeCell ref="Y27:AE27"/>
    <mergeCell ref="Y24:AE24"/>
    <mergeCell ref="Y25:AE25"/>
    <mergeCell ref="A47:B47"/>
    <mergeCell ref="A48:B48"/>
    <mergeCell ref="Y31:AE31"/>
    <mergeCell ref="A45:B45"/>
    <mergeCell ref="A46:B46"/>
    <mergeCell ref="A41:B41"/>
    <mergeCell ref="Y41:AE41"/>
    <mergeCell ref="Y34:AE34"/>
    <mergeCell ref="A33:B33"/>
    <mergeCell ref="Y33:AE33"/>
    <mergeCell ref="Y46:Z46"/>
    <mergeCell ref="Y44:AE44"/>
    <mergeCell ref="Y42:AE42"/>
    <mergeCell ref="A44:B44"/>
    <mergeCell ref="Y32:AE32"/>
    <mergeCell ref="Y40:AE40"/>
    <mergeCell ref="A54:B54"/>
    <mergeCell ref="A55:B55"/>
    <mergeCell ref="A56:B56"/>
    <mergeCell ref="A53:B53"/>
    <mergeCell ref="A49:B49"/>
    <mergeCell ref="A50:B50"/>
    <mergeCell ref="A51:B51"/>
    <mergeCell ref="A52:B52"/>
    <mergeCell ref="Y4:AE4"/>
    <mergeCell ref="Y7:AE7"/>
    <mergeCell ref="Y47:Z47"/>
    <mergeCell ref="Y8:AE8"/>
    <mergeCell ref="Y10:AE10"/>
    <mergeCell ref="Y11:AE11"/>
    <mergeCell ref="Y12:AE12"/>
    <mergeCell ref="Y36:AE36"/>
    <mergeCell ref="Y37:AE37"/>
    <mergeCell ref="Y39:AE39"/>
    <mergeCell ref="Y38:AE38"/>
    <mergeCell ref="Y43:AE43"/>
    <mergeCell ref="Y18:AE18"/>
    <mergeCell ref="Y19:AE19"/>
    <mergeCell ref="Y20:AE20"/>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1:AF56"/>
  <sheetViews>
    <sheetView zoomScale="130" zoomScaleNormal="130" workbookViewId="0">
      <pane ySplit="3" topLeftCell="A31" activePane="bottomLeft" state="frozen"/>
      <selection pane="bottomLeft" activeCell="X2" sqref="X2:X3"/>
    </sheetView>
  </sheetViews>
  <sheetFormatPr baseColWidth="10" defaultRowHeight="12.75" x14ac:dyDescent="0.2"/>
  <cols>
    <col min="1" max="1" width="10.85546875" customWidth="1"/>
    <col min="2" max="2" width="6.42578125" customWidth="1"/>
    <col min="3" max="3" width="6.28515625" customWidth="1"/>
    <col min="4" max="5" width="4.140625" customWidth="1"/>
    <col min="6" max="6" width="5.28515625" style="45" hidden="1" customWidth="1"/>
    <col min="7" max="7" width="6" customWidth="1"/>
    <col min="8" max="8" width="7.7109375" hidden="1" customWidth="1"/>
    <col min="9" max="9" width="7" customWidth="1"/>
    <col min="10" max="10" width="6.7109375" customWidth="1"/>
    <col min="11" max="11" width="6" hidden="1" customWidth="1"/>
    <col min="12" max="12" width="5.7109375" hidden="1" customWidth="1"/>
    <col min="13" max="13" width="6" customWidth="1"/>
    <col min="14" max="14" width="3.42578125" customWidth="1"/>
    <col min="15" max="15" width="3.42578125" style="47" hidden="1" customWidth="1"/>
    <col min="16" max="16" width="3.85546875" customWidth="1"/>
    <col min="17" max="17" width="3.140625" style="47" hidden="1" customWidth="1"/>
    <col min="18" max="18" width="4.7109375" customWidth="1"/>
    <col min="19" max="19" width="3.42578125" style="47" hidden="1" customWidth="1"/>
    <col min="20" max="20" width="4.5703125" customWidth="1"/>
    <col min="21" max="21" width="3.85546875" style="47" hidden="1" customWidth="1"/>
    <col min="22" max="22" width="4.85546875" customWidth="1"/>
    <col min="23" max="23" width="3.85546875" style="47" hidden="1" customWidth="1"/>
    <col min="24" max="24" width="12.42578125" customWidth="1"/>
    <col min="25" max="25" width="19.85546875" customWidth="1"/>
    <col min="26" max="26" width="7.85546875" customWidth="1"/>
    <col min="27" max="27" width="7.28515625" customWidth="1"/>
    <col min="28" max="28" width="7" customWidth="1"/>
    <col min="29" max="29" width="5.85546875" customWidth="1"/>
    <col min="30" max="31" width="8.28515625" customWidth="1"/>
    <col min="32" max="32" width="11.42578125" hidden="1" customWidth="1"/>
  </cols>
  <sheetData>
    <row r="1" spans="1:31" ht="18" x14ac:dyDescent="0.25">
      <c r="A1" s="423" t="s">
        <v>266</v>
      </c>
      <c r="B1" s="423"/>
      <c r="C1" s="423"/>
      <c r="D1" s="423"/>
      <c r="E1" s="423"/>
      <c r="F1" s="423"/>
      <c r="G1" s="423"/>
      <c r="H1" s="423"/>
      <c r="I1" s="423"/>
      <c r="J1" s="423"/>
      <c r="K1" s="423"/>
      <c r="L1" s="423"/>
      <c r="M1" s="423"/>
      <c r="N1" s="423"/>
      <c r="O1" s="423"/>
      <c r="P1" s="423"/>
      <c r="Q1" s="423"/>
      <c r="R1" s="423"/>
      <c r="S1" s="423"/>
      <c r="T1" s="423"/>
      <c r="U1" s="423"/>
      <c r="V1" s="423"/>
      <c r="W1" s="423"/>
      <c r="X1" s="423"/>
      <c r="Y1" s="424"/>
      <c r="Z1" s="424"/>
      <c r="AA1" s="424"/>
      <c r="AB1" s="424"/>
      <c r="AC1" s="424"/>
      <c r="AD1" s="424"/>
      <c r="AE1" s="132"/>
    </row>
    <row r="2" spans="1:31" ht="18" customHeight="1" x14ac:dyDescent="0.2">
      <c r="A2" s="425" t="s">
        <v>1</v>
      </c>
      <c r="B2" s="425" t="s">
        <v>9</v>
      </c>
      <c r="C2" s="425" t="s">
        <v>0</v>
      </c>
      <c r="D2" s="425" t="s">
        <v>14</v>
      </c>
      <c r="E2" s="425" t="s">
        <v>15</v>
      </c>
      <c r="F2" s="44" t="s">
        <v>15</v>
      </c>
      <c r="G2" s="427" t="s">
        <v>12</v>
      </c>
      <c r="H2" s="439" t="s">
        <v>296</v>
      </c>
      <c r="I2" s="440"/>
      <c r="J2" s="440"/>
      <c r="K2" s="440"/>
      <c r="L2" s="441"/>
      <c r="M2" s="16" t="s">
        <v>16</v>
      </c>
      <c r="N2" s="429" t="s">
        <v>39</v>
      </c>
      <c r="O2" s="93"/>
      <c r="P2" s="429" t="s">
        <v>11</v>
      </c>
      <c r="Q2" s="93"/>
      <c r="R2" s="429" t="s">
        <v>21</v>
      </c>
      <c r="S2" s="93"/>
      <c r="T2" s="16" t="s">
        <v>18</v>
      </c>
      <c r="U2" s="93"/>
      <c r="V2" s="16" t="s">
        <v>18</v>
      </c>
      <c r="W2" s="95"/>
      <c r="X2" s="525" t="s">
        <v>13</v>
      </c>
      <c r="Y2" s="506" t="s">
        <v>215</v>
      </c>
      <c r="Z2" s="506"/>
      <c r="AA2" s="506"/>
      <c r="AB2" s="506"/>
      <c r="AC2" s="506"/>
      <c r="AD2" s="506"/>
      <c r="AE2" s="507"/>
    </row>
    <row r="3" spans="1:31" ht="18" customHeight="1" x14ac:dyDescent="0.2">
      <c r="A3" s="426"/>
      <c r="B3" s="426"/>
      <c r="C3" s="426"/>
      <c r="D3" s="426"/>
      <c r="E3" s="426"/>
      <c r="F3" s="44"/>
      <c r="G3" s="428"/>
      <c r="H3" s="222" t="s">
        <v>0</v>
      </c>
      <c r="I3" s="197" t="s">
        <v>14</v>
      </c>
      <c r="J3" s="197" t="s">
        <v>15</v>
      </c>
      <c r="K3" s="196"/>
      <c r="L3" s="222" t="s">
        <v>12</v>
      </c>
      <c r="M3" s="17" t="s">
        <v>17</v>
      </c>
      <c r="N3" s="430"/>
      <c r="O3" s="94"/>
      <c r="P3" s="430"/>
      <c r="Q3" s="94"/>
      <c r="R3" s="430"/>
      <c r="S3" s="94"/>
      <c r="T3" s="17" t="s">
        <v>19</v>
      </c>
      <c r="U3" s="94"/>
      <c r="V3" s="17" t="s">
        <v>20</v>
      </c>
      <c r="W3" s="96"/>
      <c r="X3" s="525"/>
      <c r="Y3" s="506"/>
      <c r="Z3" s="506"/>
      <c r="AA3" s="506"/>
      <c r="AB3" s="506"/>
      <c r="AC3" s="506"/>
      <c r="AD3" s="506"/>
      <c r="AE3" s="507"/>
    </row>
    <row r="4" spans="1:31" ht="12" hidden="1" customHeight="1" x14ac:dyDescent="0.2">
      <c r="A4" s="44" t="s">
        <v>101</v>
      </c>
      <c r="B4" s="44">
        <v>1</v>
      </c>
      <c r="C4" s="24"/>
      <c r="D4" s="24"/>
      <c r="E4" s="24"/>
      <c r="F4" s="44">
        <f>E4</f>
        <v>0</v>
      </c>
      <c r="G4" s="58" t="str">
        <f t="shared" ref="G4:G18" si="0">IF((D4*60+F4)=0,"",ROUND((C4*60)/(D4*60+F4),1))</f>
        <v/>
      </c>
      <c r="H4" s="199"/>
      <c r="I4" s="199"/>
      <c r="J4" s="199"/>
      <c r="K4" s="44">
        <f t="shared" ref="K4:K9" si="1">J4</f>
        <v>0</v>
      </c>
      <c r="L4" s="206" t="str">
        <f t="shared" ref="L4:L18" si="2">IF((I4*60+K4)=0,"",ROUND((H4*60)/(I4*60+K4),1))</f>
        <v/>
      </c>
      <c r="M4" s="78"/>
      <c r="N4" s="78"/>
      <c r="O4" s="107">
        <f>IF(N4="",0,1)</f>
        <v>0</v>
      </c>
      <c r="P4" s="78"/>
      <c r="Q4" s="107">
        <f>IF(P4="",0,1)</f>
        <v>0</v>
      </c>
      <c r="R4" s="78"/>
      <c r="S4" s="107">
        <f>IF(R4="",0,1)</f>
        <v>0</v>
      </c>
      <c r="T4" s="78"/>
      <c r="U4" s="107">
        <f>IF(T4="",0,1)</f>
        <v>0</v>
      </c>
      <c r="V4" s="78"/>
      <c r="W4" s="107">
        <f>IF(V4="",0,1)</f>
        <v>0</v>
      </c>
      <c r="X4" s="152"/>
      <c r="Y4" s="390" t="s">
        <v>248</v>
      </c>
      <c r="Z4" s="390"/>
      <c r="AA4" s="390"/>
      <c r="AB4" s="390"/>
      <c r="AC4" s="390"/>
      <c r="AD4" s="390"/>
      <c r="AE4" s="391"/>
    </row>
    <row r="5" spans="1:31" ht="12" customHeight="1" x14ac:dyDescent="0.2">
      <c r="A5" s="44" t="s">
        <v>102</v>
      </c>
      <c r="B5" s="44">
        <v>1</v>
      </c>
      <c r="C5" s="24"/>
      <c r="D5" s="24"/>
      <c r="E5" s="24"/>
      <c r="F5" s="44">
        <f t="shared" ref="F5:F7" si="3">E5</f>
        <v>0</v>
      </c>
      <c r="G5" s="58" t="str">
        <f t="shared" si="0"/>
        <v/>
      </c>
      <c r="H5" s="199"/>
      <c r="I5" s="199"/>
      <c r="J5" s="199"/>
      <c r="K5" s="44">
        <f t="shared" si="1"/>
        <v>0</v>
      </c>
      <c r="L5" s="206" t="str">
        <f t="shared" si="2"/>
        <v/>
      </c>
      <c r="M5" s="78"/>
      <c r="N5" s="78"/>
      <c r="O5" s="107">
        <f t="shared" ref="O5:W9" si="4">IF(N5="",O4,O4+1)</f>
        <v>0</v>
      </c>
      <c r="P5" s="78"/>
      <c r="Q5" s="107">
        <f t="shared" si="4"/>
        <v>0</v>
      </c>
      <c r="R5" s="78"/>
      <c r="S5" s="107">
        <f t="shared" si="4"/>
        <v>0</v>
      </c>
      <c r="T5" s="78"/>
      <c r="U5" s="107">
        <f t="shared" si="4"/>
        <v>0</v>
      </c>
      <c r="V5" s="78"/>
      <c r="W5" s="107">
        <f t="shared" si="4"/>
        <v>0</v>
      </c>
      <c r="X5" s="152"/>
      <c r="Y5" s="390" t="s">
        <v>248</v>
      </c>
      <c r="Z5" s="390"/>
      <c r="AA5" s="390"/>
      <c r="AB5" s="390"/>
      <c r="AC5" s="390"/>
      <c r="AD5" s="390"/>
      <c r="AE5" s="391"/>
    </row>
    <row r="6" spans="1:31" ht="12" customHeight="1" x14ac:dyDescent="0.2">
      <c r="A6" s="2" t="s">
        <v>99</v>
      </c>
      <c r="B6" s="2">
        <f t="shared" ref="B6:B8" si="5">B5+1</f>
        <v>2</v>
      </c>
      <c r="C6" s="24"/>
      <c r="D6" s="24"/>
      <c r="E6" s="24"/>
      <c r="F6" s="44">
        <f t="shared" si="3"/>
        <v>0</v>
      </c>
      <c r="G6" s="58" t="str">
        <f t="shared" si="0"/>
        <v/>
      </c>
      <c r="H6" s="199"/>
      <c r="I6" s="199"/>
      <c r="J6" s="199"/>
      <c r="K6" s="44">
        <f t="shared" si="1"/>
        <v>0</v>
      </c>
      <c r="L6" s="206" t="str">
        <f t="shared" si="2"/>
        <v/>
      </c>
      <c r="M6" s="78"/>
      <c r="N6" s="78"/>
      <c r="O6" s="107">
        <f t="shared" si="4"/>
        <v>0</v>
      </c>
      <c r="P6" s="78"/>
      <c r="Q6" s="107">
        <f t="shared" si="4"/>
        <v>0</v>
      </c>
      <c r="R6" s="78"/>
      <c r="S6" s="107">
        <f t="shared" si="4"/>
        <v>0</v>
      </c>
      <c r="T6" s="78"/>
      <c r="U6" s="107">
        <f t="shared" si="4"/>
        <v>0</v>
      </c>
      <c r="V6" s="78"/>
      <c r="W6" s="107">
        <f t="shared" si="4"/>
        <v>0</v>
      </c>
      <c r="X6" s="152"/>
      <c r="Y6" s="513"/>
      <c r="Z6" s="514"/>
      <c r="AA6" s="514"/>
      <c r="AB6" s="514"/>
      <c r="AC6" s="514"/>
      <c r="AD6" s="514"/>
      <c r="AE6" s="515"/>
    </row>
    <row r="7" spans="1:31" ht="12" customHeight="1" x14ac:dyDescent="0.2">
      <c r="A7" s="2" t="s">
        <v>95</v>
      </c>
      <c r="B7" s="2">
        <f t="shared" si="5"/>
        <v>3</v>
      </c>
      <c r="C7" s="24"/>
      <c r="D7" s="24"/>
      <c r="E7" s="24"/>
      <c r="F7" s="44">
        <f t="shared" si="3"/>
        <v>0</v>
      </c>
      <c r="G7" s="58" t="str">
        <f t="shared" si="0"/>
        <v/>
      </c>
      <c r="H7" s="199"/>
      <c r="I7" s="199"/>
      <c r="J7" s="199"/>
      <c r="K7" s="44">
        <f t="shared" si="1"/>
        <v>0</v>
      </c>
      <c r="L7" s="206" t="str">
        <f t="shared" si="2"/>
        <v/>
      </c>
      <c r="M7" s="78"/>
      <c r="N7" s="78"/>
      <c r="O7" s="107">
        <f t="shared" si="4"/>
        <v>0</v>
      </c>
      <c r="P7" s="78"/>
      <c r="Q7" s="107">
        <f t="shared" si="4"/>
        <v>0</v>
      </c>
      <c r="R7" s="78"/>
      <c r="S7" s="107">
        <f t="shared" si="4"/>
        <v>0</v>
      </c>
      <c r="T7" s="78"/>
      <c r="U7" s="107">
        <f t="shared" si="4"/>
        <v>0</v>
      </c>
      <c r="V7" s="78"/>
      <c r="W7" s="107">
        <f t="shared" si="4"/>
        <v>0</v>
      </c>
      <c r="X7" s="152"/>
      <c r="Y7" s="513"/>
      <c r="Z7" s="514"/>
      <c r="AA7" s="514"/>
      <c r="AB7" s="514"/>
      <c r="AC7" s="514"/>
      <c r="AD7" s="514"/>
      <c r="AE7" s="515"/>
    </row>
    <row r="8" spans="1:31" ht="12" customHeight="1" x14ac:dyDescent="0.2">
      <c r="A8" s="2" t="s">
        <v>96</v>
      </c>
      <c r="B8" s="2">
        <f t="shared" si="5"/>
        <v>4</v>
      </c>
      <c r="C8" s="24"/>
      <c r="D8" s="24"/>
      <c r="E8" s="24"/>
      <c r="F8" s="44">
        <f>E8</f>
        <v>0</v>
      </c>
      <c r="G8" s="58" t="str">
        <f t="shared" si="0"/>
        <v/>
      </c>
      <c r="H8" s="199"/>
      <c r="I8" s="199"/>
      <c r="J8" s="199"/>
      <c r="K8" s="44">
        <f t="shared" si="1"/>
        <v>0</v>
      </c>
      <c r="L8" s="206" t="str">
        <f t="shared" si="2"/>
        <v/>
      </c>
      <c r="M8" s="78"/>
      <c r="N8" s="78"/>
      <c r="O8" s="107">
        <f t="shared" si="4"/>
        <v>0</v>
      </c>
      <c r="P8" s="78"/>
      <c r="Q8" s="107">
        <f t="shared" si="4"/>
        <v>0</v>
      </c>
      <c r="R8" s="78"/>
      <c r="S8" s="107">
        <f t="shared" si="4"/>
        <v>0</v>
      </c>
      <c r="T8" s="78"/>
      <c r="U8" s="107">
        <f t="shared" si="4"/>
        <v>0</v>
      </c>
      <c r="V8" s="78"/>
      <c r="W8" s="107">
        <f t="shared" si="4"/>
        <v>0</v>
      </c>
      <c r="X8" s="152"/>
      <c r="Y8" s="513"/>
      <c r="Z8" s="514"/>
      <c r="AA8" s="514"/>
      <c r="AB8" s="514"/>
      <c r="AC8" s="514"/>
      <c r="AD8" s="514"/>
      <c r="AE8" s="515"/>
    </row>
    <row r="9" spans="1:31" ht="12" customHeight="1" x14ac:dyDescent="0.2">
      <c r="A9" s="44" t="s">
        <v>97</v>
      </c>
      <c r="B9" s="44">
        <f>B8+1</f>
        <v>5</v>
      </c>
      <c r="C9" s="24"/>
      <c r="D9" s="24"/>
      <c r="E9" s="24"/>
      <c r="F9" s="44">
        <f>E9</f>
        <v>0</v>
      </c>
      <c r="G9" s="58" t="str">
        <f t="shared" si="0"/>
        <v/>
      </c>
      <c r="H9" s="199"/>
      <c r="I9" s="199"/>
      <c r="J9" s="199"/>
      <c r="K9" s="44">
        <f t="shared" si="1"/>
        <v>0</v>
      </c>
      <c r="L9" s="206" t="str">
        <f t="shared" si="2"/>
        <v/>
      </c>
      <c r="M9" s="78"/>
      <c r="N9" s="78"/>
      <c r="O9" s="107">
        <f t="shared" si="4"/>
        <v>0</v>
      </c>
      <c r="P9" s="78"/>
      <c r="Q9" s="107">
        <f t="shared" si="4"/>
        <v>0</v>
      </c>
      <c r="R9" s="78"/>
      <c r="S9" s="107">
        <f t="shared" si="4"/>
        <v>0</v>
      </c>
      <c r="T9" s="78"/>
      <c r="U9" s="107">
        <f t="shared" si="4"/>
        <v>0</v>
      </c>
      <c r="V9" s="78"/>
      <c r="W9" s="107">
        <f t="shared" si="4"/>
        <v>0</v>
      </c>
      <c r="X9" s="152"/>
      <c r="Y9" s="513"/>
      <c r="Z9" s="514"/>
      <c r="AA9" s="514"/>
      <c r="AB9" s="514"/>
      <c r="AC9" s="514"/>
      <c r="AD9" s="514"/>
      <c r="AE9" s="515"/>
    </row>
    <row r="10" spans="1:31" ht="12" customHeight="1" x14ac:dyDescent="0.2">
      <c r="A10" s="466" t="s">
        <v>10</v>
      </c>
      <c r="B10" s="467"/>
      <c r="C10" s="63">
        <f>SUM(C4:C9)</f>
        <v>0</v>
      </c>
      <c r="D10" s="63">
        <f>SUM(D4:D9)+ROUNDDOWN(F10/60,0)</f>
        <v>0</v>
      </c>
      <c r="E10" s="63">
        <f>F10-60*ROUNDDOWN(F10/60,0)</f>
        <v>0</v>
      </c>
      <c r="F10" s="97">
        <f>SUM(F4:F9)</f>
        <v>0</v>
      </c>
      <c r="G10" s="155">
        <f>IF((D10*60+E10)=0,0,ROUND((C10*60)/(D10*60+E10),1))</f>
        <v>0</v>
      </c>
      <c r="H10" s="63">
        <f>SUM(H4:H9)</f>
        <v>0</v>
      </c>
      <c r="I10" s="63">
        <f>SUM(I4:I9)+ROUNDDOWN(K10/60,0)</f>
        <v>0</v>
      </c>
      <c r="J10" s="63">
        <f>K10-60*ROUNDDOWN(K10/60,0)</f>
        <v>0</v>
      </c>
      <c r="K10" s="97">
        <f>SUM(K4:K9)</f>
        <v>0</v>
      </c>
      <c r="L10" s="155">
        <f>IF((I10*60+J10)=0,0,ROUND((H10*60)/(I10*60+J10),1))</f>
        <v>0</v>
      </c>
      <c r="M10" s="65">
        <f>SUM(M4:M9)</f>
        <v>0</v>
      </c>
      <c r="N10" s="65">
        <f>IF(SUM(N4:N9)=0,0,ROUND(AVERAGE(N4:N9),0))</f>
        <v>0</v>
      </c>
      <c r="O10" s="108">
        <f>IF(O9=0,0,1)</f>
        <v>0</v>
      </c>
      <c r="P10" s="65">
        <f>IF(SUM(P4:P9)=0,0,ROUND(AVERAGE(P4:P9),0))</f>
        <v>0</v>
      </c>
      <c r="Q10" s="108">
        <f>IF(Q9=0,0,1)</f>
        <v>0</v>
      </c>
      <c r="R10" s="65">
        <f>IF(SUM(R4:R9)=0,0,ROUND(AVERAGE(R4:R9),0))</f>
        <v>0</v>
      </c>
      <c r="S10" s="108">
        <f>IF(S9=0,0,1)</f>
        <v>0</v>
      </c>
      <c r="T10" s="65">
        <f>IF(SUM(T4:T9)=0,0,ROUND(AVERAGE(T4:T9),0))</f>
        <v>0</v>
      </c>
      <c r="U10" s="108">
        <f>IF(U9=0,0,1)</f>
        <v>0</v>
      </c>
      <c r="V10" s="65">
        <f>IF(SUM(V4:V9)=0,0,ROUND(AVERAGE(V4:V9),0))</f>
        <v>0</v>
      </c>
      <c r="W10" s="108">
        <f>IF(W9=0,0,1)</f>
        <v>0</v>
      </c>
      <c r="X10" s="150"/>
      <c r="Y10" s="412"/>
      <c r="Z10" s="412"/>
      <c r="AA10" s="412"/>
      <c r="AB10" s="412"/>
      <c r="AC10" s="412"/>
      <c r="AD10" s="412"/>
      <c r="AE10" s="413"/>
    </row>
    <row r="11" spans="1:31" ht="12" customHeight="1" x14ac:dyDescent="0.2">
      <c r="A11" s="454" t="s">
        <v>87</v>
      </c>
      <c r="B11" s="455"/>
      <c r="C11" s="46">
        <f>C10+Octobre!C44</f>
        <v>0</v>
      </c>
      <c r="D11" s="46">
        <f>D10+Octobre!D44+ROUNDDOWN(F11/60,0)</f>
        <v>0</v>
      </c>
      <c r="E11" s="46">
        <f>F11-60*ROUNDDOWN(F11/60,0)</f>
        <v>0</v>
      </c>
      <c r="F11" s="91">
        <f>E10+Octobre!E44</f>
        <v>0</v>
      </c>
      <c r="G11" s="46">
        <f>IF((D11*60+E11)=0,0,ROUND((C11*60)/(D11*60+E11),1))</f>
        <v>0</v>
      </c>
      <c r="H11" s="46">
        <f>H10+Octobre!H44</f>
        <v>0</v>
      </c>
      <c r="I11" s="46">
        <f>I10+Octobre!I44+ROUNDDOWN(K11/60,0)</f>
        <v>0</v>
      </c>
      <c r="J11" s="46">
        <f>K11-60*ROUNDDOWN(K11/60,0)</f>
        <v>0</v>
      </c>
      <c r="K11" s="91">
        <f>J10+Octobre!J44</f>
        <v>0</v>
      </c>
      <c r="L11" s="46">
        <f>IF((I11*60+J11)=0,0,ROUND((H11*60)/(I11*60+J11),1))</f>
        <v>0</v>
      </c>
      <c r="M11" s="56">
        <f>M10+Octobre!M44</f>
        <v>0</v>
      </c>
      <c r="N11" s="56">
        <f>IF(N10=0,Octobre!N44,IF(N10+Octobre!N44=0,"",ROUND((SUM(N4:N9)+SUM(Octobre!N42:'Octobre'!N43))/(O9+Octobre!O43),0)))</f>
        <v>0</v>
      </c>
      <c r="O11" s="244"/>
      <c r="P11" s="56">
        <f>IF(P10=0,Octobre!P44,IF(P10+Octobre!P44=0,"",ROUND((SUM(P4:P9)+SUM(Octobre!P42:'Octobre'!P43))/(Q9+Octobre!Q43),0)))</f>
        <v>0</v>
      </c>
      <c r="Q11" s="244"/>
      <c r="R11" s="56">
        <f>IF(R10=0,Octobre!R44,IF(R10+Octobre!R44=0,"",ROUND((SUM(R4:R9)+SUM(Octobre!R42:'Octobre'!R43))/(S9+Octobre!S43),0)))</f>
        <v>0</v>
      </c>
      <c r="S11" s="244"/>
      <c r="T11" s="56">
        <f>IF(T10=0,Octobre!T44,IF(T10+Octobre!T44=0,"",ROUND((SUM(T4:T9)+SUM(Octobre!T42:'Octobre'!T43))/(U9+Octobre!U43),0)))</f>
        <v>0</v>
      </c>
      <c r="U11" s="244"/>
      <c r="V11" s="56">
        <f>IF(V10=0,Octobre!V44,IF(V10+Octobre!V44=0,"",ROUND((SUM(V4:V9)+SUM(Octobre!V42:'Octobre'!V43))/(W9+Octobre!W43),0)))</f>
        <v>0</v>
      </c>
      <c r="W11" s="244"/>
      <c r="X11" s="151"/>
      <c r="Y11" s="462"/>
      <c r="Z11" s="462"/>
      <c r="AA11" s="462"/>
      <c r="AB11" s="462"/>
      <c r="AC11" s="462"/>
      <c r="AD11" s="462"/>
      <c r="AE11" s="463"/>
    </row>
    <row r="12" spans="1:31" ht="12" customHeight="1" x14ac:dyDescent="0.2">
      <c r="A12" s="2" t="s">
        <v>6</v>
      </c>
      <c r="B12" s="2">
        <f>B9+1</f>
        <v>6</v>
      </c>
      <c r="C12" s="24"/>
      <c r="D12" s="24"/>
      <c r="E12" s="24"/>
      <c r="F12" s="44">
        <f t="shared" ref="F12:F18" si="6">E12</f>
        <v>0</v>
      </c>
      <c r="G12" s="58" t="str">
        <f t="shared" si="0"/>
        <v/>
      </c>
      <c r="H12" s="199"/>
      <c r="I12" s="199"/>
      <c r="J12" s="199"/>
      <c r="K12" s="44">
        <f>J12</f>
        <v>0</v>
      </c>
      <c r="L12" s="206" t="str">
        <f t="shared" si="2"/>
        <v/>
      </c>
      <c r="M12" s="78"/>
      <c r="N12" s="78"/>
      <c r="O12" s="107">
        <f>IF(N12="",0,1)</f>
        <v>0</v>
      </c>
      <c r="P12" s="78"/>
      <c r="Q12" s="107">
        <f>IF(P12="",0,1)</f>
        <v>0</v>
      </c>
      <c r="R12" s="78"/>
      <c r="S12" s="107">
        <f>IF(R12="",0,1)</f>
        <v>0</v>
      </c>
      <c r="T12" s="78"/>
      <c r="U12" s="107">
        <f>IF(T12="",0,1)</f>
        <v>0</v>
      </c>
      <c r="V12" s="78"/>
      <c r="W12" s="107">
        <f>IF(V12="",0,1)</f>
        <v>0</v>
      </c>
      <c r="X12" s="152"/>
      <c r="Y12" s="526" t="s">
        <v>291</v>
      </c>
      <c r="Z12" s="526"/>
      <c r="AA12" s="526"/>
      <c r="AB12" s="526"/>
      <c r="AC12" s="526"/>
      <c r="AD12" s="526"/>
      <c r="AE12" s="527"/>
    </row>
    <row r="13" spans="1:31" ht="12" customHeight="1" x14ac:dyDescent="0.2">
      <c r="A13" s="2" t="s">
        <v>7</v>
      </c>
      <c r="B13" s="2">
        <f t="shared" ref="B13:B18" si="7">B12+1</f>
        <v>7</v>
      </c>
      <c r="C13" s="24"/>
      <c r="D13" s="24"/>
      <c r="E13" s="24"/>
      <c r="F13" s="44">
        <f t="shared" si="6"/>
        <v>0</v>
      </c>
      <c r="G13" s="58" t="str">
        <f t="shared" si="0"/>
        <v/>
      </c>
      <c r="H13" s="199"/>
      <c r="I13" s="199"/>
      <c r="J13" s="199"/>
      <c r="K13" s="44">
        <f t="shared" ref="K13:K18" si="8">J13</f>
        <v>0</v>
      </c>
      <c r="L13" s="206" t="str">
        <f t="shared" si="2"/>
        <v/>
      </c>
      <c r="M13" s="78"/>
      <c r="N13" s="78"/>
      <c r="O13" s="107">
        <f t="shared" ref="O13:O18" si="9">IF(N13="",O12,O12+1)</f>
        <v>0</v>
      </c>
      <c r="P13" s="78"/>
      <c r="Q13" s="107">
        <f t="shared" ref="Q13:Q18" si="10">IF(P13="",Q12,Q12+1)</f>
        <v>0</v>
      </c>
      <c r="R13" s="78"/>
      <c r="S13" s="107">
        <f t="shared" ref="S13:S18" si="11">IF(R13="",S12,S12+1)</f>
        <v>0</v>
      </c>
      <c r="T13" s="78"/>
      <c r="U13" s="107">
        <f t="shared" ref="U13:U18" si="12">IF(T13="",U12,U12+1)</f>
        <v>0</v>
      </c>
      <c r="V13" s="78"/>
      <c r="W13" s="107">
        <f t="shared" ref="W13:W18" si="13">IF(V13="",W12,W12+1)</f>
        <v>0</v>
      </c>
      <c r="X13" s="152"/>
      <c r="Y13" s="415"/>
      <c r="Z13" s="415"/>
      <c r="AA13" s="415"/>
      <c r="AB13" s="415"/>
      <c r="AC13" s="415"/>
      <c r="AD13" s="415"/>
      <c r="AE13" s="416"/>
    </row>
    <row r="14" spans="1:31" s="6" customFormat="1" ht="12" customHeight="1" x14ac:dyDescent="0.2">
      <c r="A14" s="2" t="s">
        <v>8</v>
      </c>
      <c r="B14" s="2">
        <f t="shared" si="7"/>
        <v>8</v>
      </c>
      <c r="C14" s="24"/>
      <c r="D14" s="24"/>
      <c r="E14" s="24"/>
      <c r="F14" s="44">
        <f t="shared" si="6"/>
        <v>0</v>
      </c>
      <c r="G14" s="58" t="str">
        <f>IF((D14*60+F14)=0,"",ROUND((C14*60)/(D14*60+F14),1))</f>
        <v/>
      </c>
      <c r="H14" s="199"/>
      <c r="I14" s="199"/>
      <c r="J14" s="199"/>
      <c r="K14" s="44">
        <f t="shared" si="8"/>
        <v>0</v>
      </c>
      <c r="L14" s="206" t="str">
        <f>IF((I14*60+K14)=0,"",ROUND((H14*60)/(I14*60+K14),1))</f>
        <v/>
      </c>
      <c r="M14" s="78"/>
      <c r="N14" s="78"/>
      <c r="O14" s="107">
        <f t="shared" si="9"/>
        <v>0</v>
      </c>
      <c r="P14" s="78"/>
      <c r="Q14" s="107">
        <f t="shared" si="10"/>
        <v>0</v>
      </c>
      <c r="R14" s="78"/>
      <c r="S14" s="107">
        <f t="shared" si="11"/>
        <v>0</v>
      </c>
      <c r="T14" s="78"/>
      <c r="U14" s="107">
        <f t="shared" si="12"/>
        <v>0</v>
      </c>
      <c r="V14" s="78"/>
      <c r="W14" s="107">
        <f t="shared" si="13"/>
        <v>0</v>
      </c>
      <c r="X14" s="152"/>
      <c r="Y14" s="415"/>
      <c r="Z14" s="415"/>
      <c r="AA14" s="415"/>
      <c r="AB14" s="415"/>
      <c r="AC14" s="415"/>
      <c r="AD14" s="415"/>
      <c r="AE14" s="416"/>
    </row>
    <row r="15" spans="1:31" ht="12" customHeight="1" x14ac:dyDescent="0.2">
      <c r="A15" s="2" t="s">
        <v>2</v>
      </c>
      <c r="B15" s="2">
        <f t="shared" si="7"/>
        <v>9</v>
      </c>
      <c r="C15" s="24"/>
      <c r="D15" s="24"/>
      <c r="E15" s="24"/>
      <c r="F15" s="44">
        <f t="shared" si="6"/>
        <v>0</v>
      </c>
      <c r="G15" s="58" t="str">
        <f t="shared" si="0"/>
        <v/>
      </c>
      <c r="H15" s="199"/>
      <c r="I15" s="199"/>
      <c r="J15" s="199"/>
      <c r="K15" s="44">
        <f t="shared" si="8"/>
        <v>0</v>
      </c>
      <c r="L15" s="206" t="str">
        <f t="shared" si="2"/>
        <v/>
      </c>
      <c r="M15" s="78"/>
      <c r="N15" s="78"/>
      <c r="O15" s="107">
        <f t="shared" si="9"/>
        <v>0</v>
      </c>
      <c r="P15" s="78"/>
      <c r="Q15" s="107">
        <f t="shared" si="10"/>
        <v>0</v>
      </c>
      <c r="R15" s="78"/>
      <c r="S15" s="107">
        <f t="shared" si="11"/>
        <v>0</v>
      </c>
      <c r="T15" s="78"/>
      <c r="U15" s="107">
        <f t="shared" si="12"/>
        <v>0</v>
      </c>
      <c r="V15" s="78"/>
      <c r="W15" s="107">
        <f t="shared" si="13"/>
        <v>0</v>
      </c>
      <c r="X15" s="152"/>
      <c r="Y15" s="415"/>
      <c r="Z15" s="415"/>
      <c r="AA15" s="415"/>
      <c r="AB15" s="415"/>
      <c r="AC15" s="415"/>
      <c r="AD15" s="415"/>
      <c r="AE15" s="416"/>
    </row>
    <row r="16" spans="1:31" ht="12" customHeight="1" x14ac:dyDescent="0.2">
      <c r="A16" s="2" t="s">
        <v>3</v>
      </c>
      <c r="B16" s="2">
        <f t="shared" si="7"/>
        <v>10</v>
      </c>
      <c r="C16" s="24"/>
      <c r="D16" s="24"/>
      <c r="E16" s="24"/>
      <c r="F16" s="44">
        <f t="shared" si="6"/>
        <v>0</v>
      </c>
      <c r="G16" s="58" t="str">
        <f t="shared" si="0"/>
        <v/>
      </c>
      <c r="H16" s="199"/>
      <c r="I16" s="199"/>
      <c r="J16" s="199"/>
      <c r="K16" s="44">
        <f t="shared" si="8"/>
        <v>0</v>
      </c>
      <c r="L16" s="206" t="str">
        <f t="shared" si="2"/>
        <v/>
      </c>
      <c r="M16" s="78"/>
      <c r="N16" s="78"/>
      <c r="O16" s="107">
        <f t="shared" si="9"/>
        <v>0</v>
      </c>
      <c r="P16" s="78"/>
      <c r="Q16" s="107">
        <f t="shared" si="10"/>
        <v>0</v>
      </c>
      <c r="R16" s="78"/>
      <c r="S16" s="107">
        <f t="shared" si="11"/>
        <v>0</v>
      </c>
      <c r="T16" s="78"/>
      <c r="U16" s="107">
        <f t="shared" si="12"/>
        <v>0</v>
      </c>
      <c r="V16" s="78"/>
      <c r="W16" s="107">
        <f t="shared" si="13"/>
        <v>0</v>
      </c>
      <c r="X16" s="152"/>
      <c r="Y16" s="415"/>
      <c r="Z16" s="415"/>
      <c r="AA16" s="415"/>
      <c r="AB16" s="415"/>
      <c r="AC16" s="415"/>
      <c r="AD16" s="415"/>
      <c r="AE16" s="416"/>
    </row>
    <row r="17" spans="1:31" ht="12" customHeight="1" x14ac:dyDescent="0.2">
      <c r="A17" s="44" t="s">
        <v>4</v>
      </c>
      <c r="B17" s="44">
        <f t="shared" si="7"/>
        <v>11</v>
      </c>
      <c r="C17" s="24"/>
      <c r="D17" s="24"/>
      <c r="E17" s="24"/>
      <c r="F17" s="44">
        <f t="shared" si="6"/>
        <v>0</v>
      </c>
      <c r="G17" s="58" t="str">
        <f t="shared" si="0"/>
        <v/>
      </c>
      <c r="H17" s="199"/>
      <c r="I17" s="199"/>
      <c r="J17" s="199"/>
      <c r="K17" s="44">
        <f t="shared" si="8"/>
        <v>0</v>
      </c>
      <c r="L17" s="206" t="str">
        <f t="shared" si="2"/>
        <v/>
      </c>
      <c r="M17" s="78"/>
      <c r="N17" s="78"/>
      <c r="O17" s="107">
        <f t="shared" si="9"/>
        <v>0</v>
      </c>
      <c r="P17" s="78"/>
      <c r="Q17" s="107">
        <f t="shared" si="10"/>
        <v>0</v>
      </c>
      <c r="R17" s="78"/>
      <c r="S17" s="107">
        <f t="shared" si="11"/>
        <v>0</v>
      </c>
      <c r="T17" s="78"/>
      <c r="U17" s="107">
        <f t="shared" si="12"/>
        <v>0</v>
      </c>
      <c r="V17" s="78"/>
      <c r="W17" s="107">
        <f t="shared" si="13"/>
        <v>0</v>
      </c>
      <c r="X17" s="152"/>
      <c r="Y17" s="390" t="s">
        <v>292</v>
      </c>
      <c r="Z17" s="390"/>
      <c r="AA17" s="390"/>
      <c r="AB17" s="390"/>
      <c r="AC17" s="390"/>
      <c r="AD17" s="390"/>
      <c r="AE17" s="391"/>
    </row>
    <row r="18" spans="1:31" ht="12" customHeight="1" x14ac:dyDescent="0.2">
      <c r="A18" s="44" t="s">
        <v>5</v>
      </c>
      <c r="B18" s="44">
        <f t="shared" si="7"/>
        <v>12</v>
      </c>
      <c r="C18" s="24"/>
      <c r="D18" s="24"/>
      <c r="E18" s="24"/>
      <c r="F18" s="44">
        <f t="shared" si="6"/>
        <v>0</v>
      </c>
      <c r="G18" s="58" t="str">
        <f t="shared" si="0"/>
        <v/>
      </c>
      <c r="H18" s="199"/>
      <c r="I18" s="199"/>
      <c r="J18" s="199"/>
      <c r="K18" s="44">
        <f t="shared" si="8"/>
        <v>0</v>
      </c>
      <c r="L18" s="206" t="str">
        <f t="shared" si="2"/>
        <v/>
      </c>
      <c r="M18" s="78"/>
      <c r="N18" s="78"/>
      <c r="O18" s="107">
        <f t="shared" si="9"/>
        <v>0</v>
      </c>
      <c r="P18" s="78"/>
      <c r="Q18" s="107">
        <f t="shared" si="10"/>
        <v>0</v>
      </c>
      <c r="R18" s="78"/>
      <c r="S18" s="107">
        <f t="shared" si="11"/>
        <v>0</v>
      </c>
      <c r="T18" s="78"/>
      <c r="U18" s="107">
        <f t="shared" si="12"/>
        <v>0</v>
      </c>
      <c r="V18" s="78"/>
      <c r="W18" s="107">
        <f t="shared" si="13"/>
        <v>0</v>
      </c>
      <c r="X18" s="152"/>
      <c r="Y18" s="415"/>
      <c r="Z18" s="415"/>
      <c r="AA18" s="415"/>
      <c r="AB18" s="415"/>
      <c r="AC18" s="415"/>
      <c r="AD18" s="415"/>
      <c r="AE18" s="416"/>
    </row>
    <row r="19" spans="1:31" ht="12" customHeight="1" x14ac:dyDescent="0.2">
      <c r="A19" s="397" t="s">
        <v>88</v>
      </c>
      <c r="B19" s="398"/>
      <c r="C19" s="11">
        <f>SUM(C12:C18)</f>
        <v>0</v>
      </c>
      <c r="D19" s="11">
        <f>SUM(D12:D18)+ROUNDDOWN(F19/60,0)</f>
        <v>0</v>
      </c>
      <c r="E19" s="11">
        <f>F19-60*ROUNDDOWN(F19/60,0)</f>
        <v>0</v>
      </c>
      <c r="F19" s="90">
        <f>SUM(F12:F18)</f>
        <v>0</v>
      </c>
      <c r="G19" s="34">
        <f>IF((D19*60+E19)=0,0,ROUND((C19*60)/(D19*60+E19),1))</f>
        <v>0</v>
      </c>
      <c r="H19" s="11">
        <f>SUM(H12:H18)</f>
        <v>0</v>
      </c>
      <c r="I19" s="11">
        <f>SUM(I12:I18)+ROUNDDOWN(K19/60,0)</f>
        <v>0</v>
      </c>
      <c r="J19" s="11">
        <f>K19-60*ROUNDDOWN(K19/60,0)</f>
        <v>0</v>
      </c>
      <c r="K19" s="90">
        <f>SUM(K12:K18)</f>
        <v>0</v>
      </c>
      <c r="L19" s="34">
        <f>IF((I19*60+J19)=0,0,ROUND((H19*60)/(I19*60+J19),1))</f>
        <v>0</v>
      </c>
      <c r="M19" s="18">
        <f>SUM(M12:M18)</f>
        <v>0</v>
      </c>
      <c r="N19" s="18">
        <f>IF(SUM(N12:N18)=0,0,ROUND(AVERAGE(N12:N18),0))</f>
        <v>0</v>
      </c>
      <c r="O19" s="108">
        <f>IF(O18=0,0,1)</f>
        <v>0</v>
      </c>
      <c r="P19" s="18">
        <f>IF(SUM(P12:P18)=0,0,ROUND(AVERAGE(P12:P18),0))</f>
        <v>0</v>
      </c>
      <c r="Q19" s="108">
        <f>IF(Q18=0,0,1)</f>
        <v>0</v>
      </c>
      <c r="R19" s="18">
        <f>IF(SUM(R12:R18)=0,0,ROUND(AVERAGE(R12:R18),0))</f>
        <v>0</v>
      </c>
      <c r="S19" s="108">
        <f>IF(S18=0,0,1)</f>
        <v>0</v>
      </c>
      <c r="T19" s="18">
        <f>IF(SUM(T12:T18)=0,0,ROUND(AVERAGE(T12:T18),0))</f>
        <v>0</v>
      </c>
      <c r="U19" s="108">
        <f>IF(U18=0,0,1)</f>
        <v>0</v>
      </c>
      <c r="V19" s="18">
        <f>IF(SUM(V12:V18)=0,0,ROUND(AVERAGE(V12:V18),0))</f>
        <v>0</v>
      </c>
      <c r="W19" s="108">
        <f>IF(W18=0,0,1)</f>
        <v>0</v>
      </c>
      <c r="X19" s="153"/>
      <c r="Y19" s="405"/>
      <c r="Z19" s="405"/>
      <c r="AA19" s="405"/>
      <c r="AB19" s="405"/>
      <c r="AC19" s="405"/>
      <c r="AD19" s="405"/>
      <c r="AE19" s="406"/>
    </row>
    <row r="20" spans="1:31" ht="12" customHeight="1" x14ac:dyDescent="0.2">
      <c r="A20" s="14" t="s">
        <v>6</v>
      </c>
      <c r="B20" s="2">
        <f>B18+1</f>
        <v>13</v>
      </c>
      <c r="C20" s="24"/>
      <c r="D20" s="24"/>
      <c r="E20" s="24"/>
      <c r="F20" s="44">
        <f t="shared" ref="F20:F26" si="14">E20</f>
        <v>0</v>
      </c>
      <c r="G20" s="58" t="str">
        <f t="shared" ref="G20:G26" si="15">IF((D20*60+F20)=0,"",ROUND((C20*60)/(D20*60+F20),1))</f>
        <v/>
      </c>
      <c r="H20" s="199"/>
      <c r="I20" s="199"/>
      <c r="J20" s="199"/>
      <c r="K20" s="44">
        <f>J20</f>
        <v>0</v>
      </c>
      <c r="L20" s="206" t="str">
        <f t="shared" ref="L20:L26" si="16">IF((I20*60+K20)=0,"",ROUND((H20*60)/(I20*60+K20),1))</f>
        <v/>
      </c>
      <c r="M20" s="78"/>
      <c r="N20" s="78"/>
      <c r="O20" s="107">
        <f>IF(N20="",0,1)</f>
        <v>0</v>
      </c>
      <c r="P20" s="78"/>
      <c r="Q20" s="107">
        <f>IF(P20="",0,1)</f>
        <v>0</v>
      </c>
      <c r="R20" s="78"/>
      <c r="S20" s="107">
        <f>IF(R20="",0,1)</f>
        <v>0</v>
      </c>
      <c r="T20" s="78"/>
      <c r="U20" s="107">
        <f>IF(T20="",0,1)</f>
        <v>0</v>
      </c>
      <c r="V20" s="78"/>
      <c r="W20" s="107">
        <f>IF(V20="",0,1)</f>
        <v>0</v>
      </c>
      <c r="X20" s="152"/>
      <c r="Y20" s="415"/>
      <c r="Z20" s="415"/>
      <c r="AA20" s="415"/>
      <c r="AB20" s="415"/>
      <c r="AC20" s="415"/>
      <c r="AD20" s="415"/>
      <c r="AE20" s="416"/>
    </row>
    <row r="21" spans="1:31" ht="12" customHeight="1" x14ac:dyDescent="0.2">
      <c r="A21" s="14" t="s">
        <v>7</v>
      </c>
      <c r="B21" s="2">
        <f t="shared" ref="B21:B26" si="17">B20+1</f>
        <v>14</v>
      </c>
      <c r="C21" s="24"/>
      <c r="D21" s="24"/>
      <c r="E21" s="24"/>
      <c r="F21" s="44">
        <f t="shared" si="14"/>
        <v>0</v>
      </c>
      <c r="G21" s="58" t="str">
        <f t="shared" si="15"/>
        <v/>
      </c>
      <c r="H21" s="199"/>
      <c r="I21" s="199"/>
      <c r="J21" s="199"/>
      <c r="K21" s="44">
        <f t="shared" ref="K21:K26" si="18">J21</f>
        <v>0</v>
      </c>
      <c r="L21" s="206" t="str">
        <f t="shared" si="16"/>
        <v/>
      </c>
      <c r="M21" s="78"/>
      <c r="N21" s="78"/>
      <c r="O21" s="107">
        <f t="shared" ref="O21:O26" si="19">IF(N21="",O20,O20+1)</f>
        <v>0</v>
      </c>
      <c r="P21" s="78"/>
      <c r="Q21" s="107">
        <f t="shared" ref="Q21:Q26" si="20">IF(P21="",Q20,Q20+1)</f>
        <v>0</v>
      </c>
      <c r="R21" s="78"/>
      <c r="S21" s="107">
        <f t="shared" ref="S21:S26" si="21">IF(R21="",S20,S20+1)</f>
        <v>0</v>
      </c>
      <c r="T21" s="78"/>
      <c r="U21" s="107">
        <f t="shared" ref="U21:U26" si="22">IF(T21="",U20,U20+1)</f>
        <v>0</v>
      </c>
      <c r="V21" s="78"/>
      <c r="W21" s="107">
        <f t="shared" ref="W21:W26" si="23">IF(V21="",W20,W20+1)</f>
        <v>0</v>
      </c>
      <c r="X21" s="152"/>
      <c r="Y21" s="415"/>
      <c r="Z21" s="415"/>
      <c r="AA21" s="415"/>
      <c r="AB21" s="415"/>
      <c r="AC21" s="415"/>
      <c r="AD21" s="415"/>
      <c r="AE21" s="416"/>
    </row>
    <row r="22" spans="1:31" ht="12" customHeight="1" x14ac:dyDescent="0.2">
      <c r="A22" s="14" t="s">
        <v>8</v>
      </c>
      <c r="B22" s="2">
        <f t="shared" si="17"/>
        <v>15</v>
      </c>
      <c r="C22" s="24"/>
      <c r="D22" s="24"/>
      <c r="E22" s="24"/>
      <c r="F22" s="44">
        <f t="shared" si="14"/>
        <v>0</v>
      </c>
      <c r="G22" s="58" t="str">
        <f t="shared" si="15"/>
        <v/>
      </c>
      <c r="H22" s="199"/>
      <c r="I22" s="199"/>
      <c r="J22" s="199"/>
      <c r="K22" s="44">
        <f t="shared" si="18"/>
        <v>0</v>
      </c>
      <c r="L22" s="206" t="str">
        <f t="shared" si="16"/>
        <v/>
      </c>
      <c r="M22" s="78"/>
      <c r="N22" s="78"/>
      <c r="O22" s="107">
        <f t="shared" si="19"/>
        <v>0</v>
      </c>
      <c r="P22" s="78"/>
      <c r="Q22" s="107">
        <f t="shared" si="20"/>
        <v>0</v>
      </c>
      <c r="R22" s="78"/>
      <c r="S22" s="107">
        <f t="shared" si="21"/>
        <v>0</v>
      </c>
      <c r="T22" s="78"/>
      <c r="U22" s="107">
        <f t="shared" si="22"/>
        <v>0</v>
      </c>
      <c r="V22" s="78"/>
      <c r="W22" s="107">
        <f t="shared" si="23"/>
        <v>0</v>
      </c>
      <c r="X22" s="152"/>
      <c r="Y22" s="415"/>
      <c r="Z22" s="415"/>
      <c r="AA22" s="415"/>
      <c r="AB22" s="415"/>
      <c r="AC22" s="415"/>
      <c r="AD22" s="415"/>
      <c r="AE22" s="416"/>
    </row>
    <row r="23" spans="1:31" ht="12" customHeight="1" x14ac:dyDescent="0.2">
      <c r="A23" s="14" t="s">
        <v>2</v>
      </c>
      <c r="B23" s="2">
        <f t="shared" si="17"/>
        <v>16</v>
      </c>
      <c r="C23" s="24"/>
      <c r="D23" s="24"/>
      <c r="E23" s="24"/>
      <c r="F23" s="44">
        <f t="shared" si="14"/>
        <v>0</v>
      </c>
      <c r="G23" s="58" t="str">
        <f t="shared" si="15"/>
        <v/>
      </c>
      <c r="H23" s="199"/>
      <c r="I23" s="199"/>
      <c r="J23" s="199"/>
      <c r="K23" s="44">
        <f t="shared" si="18"/>
        <v>0</v>
      </c>
      <c r="L23" s="206" t="str">
        <f t="shared" si="16"/>
        <v/>
      </c>
      <c r="M23" s="78"/>
      <c r="N23" s="78"/>
      <c r="O23" s="107">
        <f t="shared" si="19"/>
        <v>0</v>
      </c>
      <c r="P23" s="78"/>
      <c r="Q23" s="107">
        <f t="shared" si="20"/>
        <v>0</v>
      </c>
      <c r="R23" s="78"/>
      <c r="S23" s="107">
        <f t="shared" si="21"/>
        <v>0</v>
      </c>
      <c r="T23" s="78"/>
      <c r="U23" s="107">
        <f t="shared" si="22"/>
        <v>0</v>
      </c>
      <c r="V23" s="78"/>
      <c r="W23" s="107">
        <f t="shared" si="23"/>
        <v>0</v>
      </c>
      <c r="X23" s="152"/>
      <c r="Y23" s="415"/>
      <c r="Z23" s="415"/>
      <c r="AA23" s="415"/>
      <c r="AB23" s="415"/>
      <c r="AC23" s="415"/>
      <c r="AD23" s="415"/>
      <c r="AE23" s="416"/>
    </row>
    <row r="24" spans="1:31" ht="12" customHeight="1" x14ac:dyDescent="0.2">
      <c r="A24" s="14" t="s">
        <v>3</v>
      </c>
      <c r="B24" s="2">
        <f t="shared" si="17"/>
        <v>17</v>
      </c>
      <c r="C24" s="24"/>
      <c r="D24" s="24"/>
      <c r="E24" s="24"/>
      <c r="F24" s="44">
        <f t="shared" si="14"/>
        <v>0</v>
      </c>
      <c r="G24" s="58" t="str">
        <f t="shared" si="15"/>
        <v/>
      </c>
      <c r="H24" s="199"/>
      <c r="I24" s="199"/>
      <c r="J24" s="199"/>
      <c r="K24" s="44">
        <f t="shared" si="18"/>
        <v>0</v>
      </c>
      <c r="L24" s="206" t="str">
        <f t="shared" si="16"/>
        <v/>
      </c>
      <c r="M24" s="78"/>
      <c r="N24" s="78"/>
      <c r="O24" s="107">
        <f t="shared" si="19"/>
        <v>0</v>
      </c>
      <c r="P24" s="78"/>
      <c r="Q24" s="107">
        <f t="shared" si="20"/>
        <v>0</v>
      </c>
      <c r="R24" s="78"/>
      <c r="S24" s="107">
        <f t="shared" si="21"/>
        <v>0</v>
      </c>
      <c r="T24" s="78"/>
      <c r="U24" s="107">
        <f t="shared" si="22"/>
        <v>0</v>
      </c>
      <c r="V24" s="78"/>
      <c r="W24" s="107">
        <f t="shared" si="23"/>
        <v>0</v>
      </c>
      <c r="X24" s="152"/>
      <c r="Y24" s="415"/>
      <c r="Z24" s="415"/>
      <c r="AA24" s="415"/>
      <c r="AB24" s="415"/>
      <c r="AC24" s="415"/>
      <c r="AD24" s="415"/>
      <c r="AE24" s="416"/>
    </row>
    <row r="25" spans="1:31" ht="12" customHeight="1" x14ac:dyDescent="0.2">
      <c r="A25" s="14" t="s">
        <v>4</v>
      </c>
      <c r="B25" s="2">
        <f t="shared" si="17"/>
        <v>18</v>
      </c>
      <c r="C25" s="24"/>
      <c r="D25" s="24"/>
      <c r="E25" s="24"/>
      <c r="F25" s="44">
        <f t="shared" si="14"/>
        <v>0</v>
      </c>
      <c r="G25" s="58" t="str">
        <f t="shared" si="15"/>
        <v/>
      </c>
      <c r="H25" s="199"/>
      <c r="I25" s="199"/>
      <c r="J25" s="199"/>
      <c r="K25" s="44">
        <f t="shared" si="18"/>
        <v>0</v>
      </c>
      <c r="L25" s="206" t="str">
        <f t="shared" si="16"/>
        <v/>
      </c>
      <c r="M25" s="78"/>
      <c r="N25" s="78"/>
      <c r="O25" s="107">
        <f t="shared" si="19"/>
        <v>0</v>
      </c>
      <c r="P25" s="78"/>
      <c r="Q25" s="107">
        <f t="shared" si="20"/>
        <v>0</v>
      </c>
      <c r="R25" s="78"/>
      <c r="S25" s="107">
        <f t="shared" si="21"/>
        <v>0</v>
      </c>
      <c r="T25" s="78"/>
      <c r="U25" s="107">
        <f t="shared" si="22"/>
        <v>0</v>
      </c>
      <c r="V25" s="78"/>
      <c r="W25" s="107">
        <f t="shared" si="23"/>
        <v>0</v>
      </c>
      <c r="X25" s="152"/>
      <c r="Y25" s="415"/>
      <c r="Z25" s="415"/>
      <c r="AA25" s="415"/>
      <c r="AB25" s="415"/>
      <c r="AC25" s="415"/>
      <c r="AD25" s="415"/>
      <c r="AE25" s="416"/>
    </row>
    <row r="26" spans="1:31" ht="12" customHeight="1" x14ac:dyDescent="0.2">
      <c r="A26" s="75" t="s">
        <v>5</v>
      </c>
      <c r="B26" s="44">
        <f t="shared" si="17"/>
        <v>19</v>
      </c>
      <c r="C26" s="24"/>
      <c r="D26" s="24"/>
      <c r="E26" s="24"/>
      <c r="F26" s="44">
        <f t="shared" si="14"/>
        <v>0</v>
      </c>
      <c r="G26" s="58" t="str">
        <f t="shared" si="15"/>
        <v/>
      </c>
      <c r="H26" s="199"/>
      <c r="I26" s="199"/>
      <c r="J26" s="199"/>
      <c r="K26" s="44">
        <f t="shared" si="18"/>
        <v>0</v>
      </c>
      <c r="L26" s="206" t="str">
        <f t="shared" si="16"/>
        <v/>
      </c>
      <c r="M26" s="78"/>
      <c r="N26" s="78"/>
      <c r="O26" s="107">
        <f t="shared" si="19"/>
        <v>0</v>
      </c>
      <c r="P26" s="78"/>
      <c r="Q26" s="107">
        <f t="shared" si="20"/>
        <v>0</v>
      </c>
      <c r="R26" s="78"/>
      <c r="S26" s="107">
        <f t="shared" si="21"/>
        <v>0</v>
      </c>
      <c r="T26" s="78"/>
      <c r="U26" s="107">
        <f t="shared" si="22"/>
        <v>0</v>
      </c>
      <c r="V26" s="78"/>
      <c r="W26" s="107">
        <f t="shared" si="23"/>
        <v>0</v>
      </c>
      <c r="X26" s="152"/>
      <c r="Y26" s="415"/>
      <c r="Z26" s="415"/>
      <c r="AA26" s="415"/>
      <c r="AB26" s="415"/>
      <c r="AC26" s="415"/>
      <c r="AD26" s="415"/>
      <c r="AE26" s="416"/>
    </row>
    <row r="27" spans="1:31" ht="12" customHeight="1" x14ac:dyDescent="0.2">
      <c r="A27" s="397" t="s">
        <v>89</v>
      </c>
      <c r="B27" s="398"/>
      <c r="C27" s="11">
        <f>SUM(C20:C26)</f>
        <v>0</v>
      </c>
      <c r="D27" s="11">
        <f>SUM(D20:D26)+ROUNDDOWN(F27/60,0)</f>
        <v>0</v>
      </c>
      <c r="E27" s="11">
        <f>F27-60*ROUNDDOWN(F27/60,0)</f>
        <v>0</v>
      </c>
      <c r="F27" s="90">
        <f>SUM(F20:F26)</f>
        <v>0</v>
      </c>
      <c r="G27" s="34">
        <f>IF((D27*60+E27)=0,0,ROUND((C27*60)/(D27*60+E27),1))</f>
        <v>0</v>
      </c>
      <c r="H27" s="11">
        <f>SUM(H20:H26)</f>
        <v>0</v>
      </c>
      <c r="I27" s="11">
        <f>SUM(I20:I26)+ROUNDDOWN(K27/60,0)</f>
        <v>0</v>
      </c>
      <c r="J27" s="11">
        <f>K27-60*ROUNDDOWN(K27/60,0)</f>
        <v>0</v>
      </c>
      <c r="K27" s="90">
        <f>SUM(K20:K26)</f>
        <v>0</v>
      </c>
      <c r="L27" s="34">
        <f>IF((I27*60+J27)=0,0,ROUND((H27*60)/(I27*60+J27),1))</f>
        <v>0</v>
      </c>
      <c r="M27" s="18">
        <f>SUM(M20:M26)</f>
        <v>0</v>
      </c>
      <c r="N27" s="18">
        <f>IF(SUM(N20:N26)=0,0,ROUND(AVERAGE(N20:N26),0))</f>
        <v>0</v>
      </c>
      <c r="O27" s="108">
        <f>IF(O26=0,0,1)</f>
        <v>0</v>
      </c>
      <c r="P27" s="18">
        <f>IF(SUM(P20:P26)=0,0,ROUND(AVERAGE(P20:P26),0))</f>
        <v>0</v>
      </c>
      <c r="Q27" s="108">
        <f>IF(Q26=0,0,1)</f>
        <v>0</v>
      </c>
      <c r="R27" s="18">
        <f>IF(SUM(R20:R26)=0,0,ROUND(AVERAGE(R20:R26),0))</f>
        <v>0</v>
      </c>
      <c r="S27" s="108">
        <f>IF(S26=0,0,1)</f>
        <v>0</v>
      </c>
      <c r="T27" s="18">
        <f>IF(SUM(T20:T26)=0,0,ROUND(AVERAGE(T20:T26),0))</f>
        <v>0</v>
      </c>
      <c r="U27" s="108">
        <f>IF(U26=0,0,1)</f>
        <v>0</v>
      </c>
      <c r="V27" s="18">
        <f>IF(SUM(V20:V26)=0,0,ROUND(AVERAGE(V20:V26),0))</f>
        <v>0</v>
      </c>
      <c r="W27" s="108">
        <f>IF(W26=0,0,1)</f>
        <v>0</v>
      </c>
      <c r="X27" s="153"/>
      <c r="Y27" s="405"/>
      <c r="Z27" s="405"/>
      <c r="AA27" s="405"/>
      <c r="AB27" s="405"/>
      <c r="AC27" s="405"/>
      <c r="AD27" s="405"/>
      <c r="AE27" s="406"/>
    </row>
    <row r="28" spans="1:31" ht="12" customHeight="1" x14ac:dyDescent="0.2">
      <c r="A28" s="2" t="s">
        <v>6</v>
      </c>
      <c r="B28" s="2">
        <f>B26+1</f>
        <v>20</v>
      </c>
      <c r="C28" s="24"/>
      <c r="D28" s="24"/>
      <c r="E28" s="24"/>
      <c r="F28" s="44">
        <f t="shared" ref="F28:F42" si="24">E28</f>
        <v>0</v>
      </c>
      <c r="G28" s="58" t="str">
        <f t="shared" ref="G28:G34" si="25">IF((D28*60+F28)=0,"",ROUND((C28*60)/(D28*60+F28),1))</f>
        <v/>
      </c>
      <c r="H28" s="199"/>
      <c r="I28" s="199"/>
      <c r="J28" s="199"/>
      <c r="K28" s="44">
        <f>J28</f>
        <v>0</v>
      </c>
      <c r="L28" s="206" t="str">
        <f t="shared" ref="L28:L34" si="26">IF((I28*60+K28)=0,"",ROUND((H28*60)/(I28*60+K28),1))</f>
        <v/>
      </c>
      <c r="M28" s="78"/>
      <c r="N28" s="78"/>
      <c r="O28" s="107">
        <f>IF(N28="",0,1)</f>
        <v>0</v>
      </c>
      <c r="P28" s="78"/>
      <c r="Q28" s="107">
        <f>IF(P28="",0,1)</f>
        <v>0</v>
      </c>
      <c r="R28" s="78"/>
      <c r="S28" s="107">
        <f>IF(R28="",0,1)</f>
        <v>0</v>
      </c>
      <c r="T28" s="78"/>
      <c r="U28" s="107">
        <f>IF(T28="",0,1)</f>
        <v>0</v>
      </c>
      <c r="V28" s="78"/>
      <c r="W28" s="107">
        <f>IF(V28="",0,1)</f>
        <v>0</v>
      </c>
      <c r="X28" s="152"/>
      <c r="Y28" s="415"/>
      <c r="Z28" s="415"/>
      <c r="AA28" s="415"/>
      <c r="AB28" s="415"/>
      <c r="AC28" s="415"/>
      <c r="AD28" s="415"/>
      <c r="AE28" s="416"/>
    </row>
    <row r="29" spans="1:31" ht="12" customHeight="1" x14ac:dyDescent="0.2">
      <c r="A29" s="2" t="s">
        <v>7</v>
      </c>
      <c r="B29" s="2">
        <f t="shared" ref="B29:B34" si="27">B28+1</f>
        <v>21</v>
      </c>
      <c r="C29" s="24"/>
      <c r="D29" s="24"/>
      <c r="E29" s="24"/>
      <c r="F29" s="44">
        <f t="shared" si="24"/>
        <v>0</v>
      </c>
      <c r="G29" s="58" t="str">
        <f t="shared" si="25"/>
        <v/>
      </c>
      <c r="H29" s="199"/>
      <c r="I29" s="199"/>
      <c r="J29" s="199"/>
      <c r="K29" s="44">
        <f t="shared" ref="K29:K34" si="28">J29</f>
        <v>0</v>
      </c>
      <c r="L29" s="206" t="str">
        <f t="shared" si="26"/>
        <v/>
      </c>
      <c r="M29" s="78"/>
      <c r="N29" s="78"/>
      <c r="O29" s="107">
        <f t="shared" ref="O29:O34" si="29">IF(N29="",O28,O28+1)</f>
        <v>0</v>
      </c>
      <c r="P29" s="78"/>
      <c r="Q29" s="107">
        <f t="shared" ref="Q29:Q34" si="30">IF(P29="",Q28,Q28+1)</f>
        <v>0</v>
      </c>
      <c r="R29" s="78"/>
      <c r="S29" s="107">
        <f t="shared" ref="S29:S34" si="31">IF(R29="",S28,S28+1)</f>
        <v>0</v>
      </c>
      <c r="T29" s="78"/>
      <c r="U29" s="107">
        <f t="shared" ref="U29:U34" si="32">IF(T29="",U28,U28+1)</f>
        <v>0</v>
      </c>
      <c r="V29" s="78"/>
      <c r="W29" s="107">
        <f t="shared" ref="W29:W34" si="33">IF(V29="",W28,W28+1)</f>
        <v>0</v>
      </c>
      <c r="X29" s="152"/>
      <c r="Y29" s="415"/>
      <c r="Z29" s="415"/>
      <c r="AA29" s="415"/>
      <c r="AB29" s="415"/>
      <c r="AC29" s="415"/>
      <c r="AD29" s="415"/>
      <c r="AE29" s="416"/>
    </row>
    <row r="30" spans="1:31" ht="12" customHeight="1" x14ac:dyDescent="0.2">
      <c r="A30" s="2" t="s">
        <v>8</v>
      </c>
      <c r="B30" s="2">
        <f t="shared" si="27"/>
        <v>22</v>
      </c>
      <c r="C30" s="24"/>
      <c r="D30" s="24"/>
      <c r="E30" s="24"/>
      <c r="F30" s="44">
        <f t="shared" si="24"/>
        <v>0</v>
      </c>
      <c r="G30" s="58" t="str">
        <f t="shared" si="25"/>
        <v/>
      </c>
      <c r="H30" s="199"/>
      <c r="I30" s="199"/>
      <c r="J30" s="199"/>
      <c r="K30" s="44">
        <f t="shared" si="28"/>
        <v>0</v>
      </c>
      <c r="L30" s="206" t="str">
        <f t="shared" si="26"/>
        <v/>
      </c>
      <c r="M30" s="78"/>
      <c r="N30" s="78"/>
      <c r="O30" s="107">
        <f t="shared" si="29"/>
        <v>0</v>
      </c>
      <c r="P30" s="78"/>
      <c r="Q30" s="107">
        <f t="shared" si="30"/>
        <v>0</v>
      </c>
      <c r="R30" s="78"/>
      <c r="S30" s="107">
        <f t="shared" si="31"/>
        <v>0</v>
      </c>
      <c r="T30" s="78"/>
      <c r="U30" s="107">
        <f t="shared" si="32"/>
        <v>0</v>
      </c>
      <c r="V30" s="78"/>
      <c r="W30" s="107">
        <f t="shared" si="33"/>
        <v>0</v>
      </c>
      <c r="X30" s="152"/>
      <c r="Y30" s="415"/>
      <c r="Z30" s="415"/>
      <c r="AA30" s="415"/>
      <c r="AB30" s="415"/>
      <c r="AC30" s="415"/>
      <c r="AD30" s="415"/>
      <c r="AE30" s="416"/>
    </row>
    <row r="31" spans="1:31" ht="12" customHeight="1" x14ac:dyDescent="0.2">
      <c r="A31" s="2" t="s">
        <v>2</v>
      </c>
      <c r="B31" s="2">
        <f t="shared" si="27"/>
        <v>23</v>
      </c>
      <c r="C31" s="24"/>
      <c r="D31" s="24"/>
      <c r="E31" s="24"/>
      <c r="F31" s="44">
        <f t="shared" si="24"/>
        <v>0</v>
      </c>
      <c r="G31" s="58" t="str">
        <f t="shared" si="25"/>
        <v/>
      </c>
      <c r="H31" s="199"/>
      <c r="I31" s="199"/>
      <c r="J31" s="199"/>
      <c r="K31" s="44">
        <f t="shared" si="28"/>
        <v>0</v>
      </c>
      <c r="L31" s="206" t="str">
        <f t="shared" si="26"/>
        <v/>
      </c>
      <c r="M31" s="78"/>
      <c r="N31" s="78"/>
      <c r="O31" s="107">
        <f t="shared" si="29"/>
        <v>0</v>
      </c>
      <c r="P31" s="78"/>
      <c r="Q31" s="107">
        <f t="shared" si="30"/>
        <v>0</v>
      </c>
      <c r="R31" s="78"/>
      <c r="S31" s="107">
        <f t="shared" si="31"/>
        <v>0</v>
      </c>
      <c r="T31" s="78"/>
      <c r="U31" s="107">
        <f t="shared" si="32"/>
        <v>0</v>
      </c>
      <c r="V31" s="78"/>
      <c r="W31" s="107">
        <f t="shared" si="33"/>
        <v>0</v>
      </c>
      <c r="X31" s="152"/>
      <c r="Y31" s="415"/>
      <c r="Z31" s="415"/>
      <c r="AA31" s="415"/>
      <c r="AB31" s="415"/>
      <c r="AC31" s="415"/>
      <c r="AD31" s="415"/>
      <c r="AE31" s="416"/>
    </row>
    <row r="32" spans="1:31" ht="12" customHeight="1" x14ac:dyDescent="0.2">
      <c r="A32" s="2" t="s">
        <v>3</v>
      </c>
      <c r="B32" s="2">
        <f t="shared" si="27"/>
        <v>24</v>
      </c>
      <c r="C32" s="24"/>
      <c r="D32" s="24"/>
      <c r="E32" s="24"/>
      <c r="F32" s="44">
        <f t="shared" si="24"/>
        <v>0</v>
      </c>
      <c r="G32" s="58" t="str">
        <f t="shared" si="25"/>
        <v/>
      </c>
      <c r="H32" s="199"/>
      <c r="I32" s="199"/>
      <c r="J32" s="199"/>
      <c r="K32" s="44">
        <f t="shared" si="28"/>
        <v>0</v>
      </c>
      <c r="L32" s="206" t="str">
        <f t="shared" si="26"/>
        <v/>
      </c>
      <c r="M32" s="78"/>
      <c r="N32" s="78"/>
      <c r="O32" s="107">
        <f t="shared" si="29"/>
        <v>0</v>
      </c>
      <c r="P32" s="78"/>
      <c r="Q32" s="107">
        <f t="shared" si="30"/>
        <v>0</v>
      </c>
      <c r="R32" s="78"/>
      <c r="S32" s="107">
        <f t="shared" si="31"/>
        <v>0</v>
      </c>
      <c r="T32" s="78"/>
      <c r="U32" s="107">
        <f t="shared" si="32"/>
        <v>0</v>
      </c>
      <c r="V32" s="78"/>
      <c r="W32" s="107">
        <f t="shared" si="33"/>
        <v>0</v>
      </c>
      <c r="X32" s="152"/>
      <c r="Y32" s="415"/>
      <c r="Z32" s="415"/>
      <c r="AA32" s="415"/>
      <c r="AB32" s="415"/>
      <c r="AC32" s="415"/>
      <c r="AD32" s="415"/>
      <c r="AE32" s="416"/>
    </row>
    <row r="33" spans="1:32" ht="12" customHeight="1" x14ac:dyDescent="0.2">
      <c r="A33" s="2" t="s">
        <v>4</v>
      </c>
      <c r="B33" s="2">
        <f t="shared" si="27"/>
        <v>25</v>
      </c>
      <c r="C33" s="24"/>
      <c r="D33" s="24"/>
      <c r="E33" s="24"/>
      <c r="F33" s="44">
        <f t="shared" si="24"/>
        <v>0</v>
      </c>
      <c r="G33" s="58" t="str">
        <f t="shared" si="25"/>
        <v/>
      </c>
      <c r="H33" s="199"/>
      <c r="I33" s="199"/>
      <c r="J33" s="199"/>
      <c r="K33" s="44">
        <f t="shared" si="28"/>
        <v>0</v>
      </c>
      <c r="L33" s="206" t="str">
        <f t="shared" si="26"/>
        <v/>
      </c>
      <c r="M33" s="78"/>
      <c r="N33" s="78"/>
      <c r="O33" s="107">
        <f t="shared" si="29"/>
        <v>0</v>
      </c>
      <c r="P33" s="78"/>
      <c r="Q33" s="107">
        <f t="shared" si="30"/>
        <v>0</v>
      </c>
      <c r="R33" s="78"/>
      <c r="S33" s="107">
        <f t="shared" si="31"/>
        <v>0</v>
      </c>
      <c r="T33" s="78"/>
      <c r="U33" s="107">
        <f t="shared" si="32"/>
        <v>0</v>
      </c>
      <c r="V33" s="78"/>
      <c r="W33" s="107">
        <f t="shared" si="33"/>
        <v>0</v>
      </c>
      <c r="X33" s="152"/>
      <c r="Y33" s="415"/>
      <c r="Z33" s="415"/>
      <c r="AA33" s="415"/>
      <c r="AB33" s="415"/>
      <c r="AC33" s="415"/>
      <c r="AD33" s="415"/>
      <c r="AE33" s="416"/>
    </row>
    <row r="34" spans="1:32" ht="12" customHeight="1" x14ac:dyDescent="0.2">
      <c r="A34" s="44" t="s">
        <v>5</v>
      </c>
      <c r="B34" s="44">
        <f t="shared" si="27"/>
        <v>26</v>
      </c>
      <c r="C34" s="24"/>
      <c r="D34" s="24"/>
      <c r="E34" s="24"/>
      <c r="F34" s="44">
        <f t="shared" si="24"/>
        <v>0</v>
      </c>
      <c r="G34" s="58" t="str">
        <f t="shared" si="25"/>
        <v/>
      </c>
      <c r="H34" s="199"/>
      <c r="I34" s="199"/>
      <c r="J34" s="199"/>
      <c r="K34" s="44">
        <f t="shared" si="28"/>
        <v>0</v>
      </c>
      <c r="L34" s="206" t="str">
        <f t="shared" si="26"/>
        <v/>
      </c>
      <c r="M34" s="78"/>
      <c r="N34" s="78"/>
      <c r="O34" s="107">
        <f t="shared" si="29"/>
        <v>0</v>
      </c>
      <c r="P34" s="78"/>
      <c r="Q34" s="107">
        <f t="shared" si="30"/>
        <v>0</v>
      </c>
      <c r="R34" s="78"/>
      <c r="S34" s="107">
        <f t="shared" si="31"/>
        <v>0</v>
      </c>
      <c r="T34" s="78"/>
      <c r="U34" s="107">
        <f t="shared" si="32"/>
        <v>0</v>
      </c>
      <c r="V34" s="78"/>
      <c r="W34" s="107">
        <f t="shared" si="33"/>
        <v>0</v>
      </c>
      <c r="X34" s="152"/>
      <c r="Y34" s="415"/>
      <c r="Z34" s="415"/>
      <c r="AA34" s="415"/>
      <c r="AB34" s="415"/>
      <c r="AC34" s="415"/>
      <c r="AD34" s="415"/>
      <c r="AE34" s="416"/>
    </row>
    <row r="35" spans="1:32" ht="12" customHeight="1" x14ac:dyDescent="0.2">
      <c r="A35" s="397" t="s">
        <v>90</v>
      </c>
      <c r="B35" s="398"/>
      <c r="C35" s="11">
        <f>SUM(C28:C34)</f>
        <v>0</v>
      </c>
      <c r="D35" s="11">
        <f>SUM(D28:D34)+ROUNDDOWN(F35/60,0)</f>
        <v>0</v>
      </c>
      <c r="E35" s="11">
        <f>F35-60*ROUNDDOWN(F35/60,0)</f>
        <v>0</v>
      </c>
      <c r="F35" s="90">
        <f>SUM(F28:F34)</f>
        <v>0</v>
      </c>
      <c r="G35" s="34">
        <f>IF((D35*60+E35)=0,0,ROUND((C35*60)/(D35*60+E35),1))</f>
        <v>0</v>
      </c>
      <c r="H35" s="11">
        <f>SUM(H28:H34)</f>
        <v>0</v>
      </c>
      <c r="I35" s="11">
        <f>SUM(I28:I34)+ROUNDDOWN(K35/60,0)</f>
        <v>0</v>
      </c>
      <c r="J35" s="11">
        <f>K35-60*ROUNDDOWN(K35/60,0)</f>
        <v>0</v>
      </c>
      <c r="K35" s="90">
        <f>SUM(K28:K34)</f>
        <v>0</v>
      </c>
      <c r="L35" s="34">
        <f>IF((I35*60+J35)=0,0,ROUND((H35*60)/(I35*60+J35),1))</f>
        <v>0</v>
      </c>
      <c r="M35" s="18">
        <f>SUM(M28:M34)</f>
        <v>0</v>
      </c>
      <c r="N35" s="18">
        <f>IF(SUM(N28:N34)=0,0,ROUND(AVERAGE(N28:N34),0))</f>
        <v>0</v>
      </c>
      <c r="O35" s="108">
        <f>IF(O34=0,0,1)</f>
        <v>0</v>
      </c>
      <c r="P35" s="18">
        <f>IF(SUM(P28:P34)=0,0,ROUND(AVERAGE(P28:P34),0))</f>
        <v>0</v>
      </c>
      <c r="Q35" s="108">
        <f>IF(Q34=0,0,1)</f>
        <v>0</v>
      </c>
      <c r="R35" s="18">
        <f>IF(SUM(R28:R34)=0,0,ROUND(AVERAGE(R28:R34),0))</f>
        <v>0</v>
      </c>
      <c r="S35" s="108">
        <f>IF(S34=0,0,1)</f>
        <v>0</v>
      </c>
      <c r="T35" s="18">
        <f>IF(SUM(T28:T34)=0,0,ROUND(AVERAGE(T28:T34),0))</f>
        <v>0</v>
      </c>
      <c r="U35" s="108">
        <f>IF(U34=0,0,1)</f>
        <v>0</v>
      </c>
      <c r="V35" s="18">
        <f>IF(SUM(V28:V34)=0,0,ROUND(AVERAGE(V28:V34),0))</f>
        <v>0</v>
      </c>
      <c r="W35" s="108">
        <f>IF(W34=0,0,1)</f>
        <v>0</v>
      </c>
      <c r="X35" s="153"/>
      <c r="Y35" s="405"/>
      <c r="Z35" s="405"/>
      <c r="AA35" s="405"/>
      <c r="AB35" s="405"/>
      <c r="AC35" s="405"/>
      <c r="AD35" s="405"/>
      <c r="AE35" s="406"/>
    </row>
    <row r="36" spans="1:32" ht="12" customHeight="1" x14ac:dyDescent="0.2">
      <c r="A36" s="2" t="s">
        <v>6</v>
      </c>
      <c r="B36" s="2">
        <f>B34+1</f>
        <v>27</v>
      </c>
      <c r="C36" s="24"/>
      <c r="D36" s="24"/>
      <c r="E36" s="24"/>
      <c r="F36" s="44">
        <f t="shared" si="24"/>
        <v>0</v>
      </c>
      <c r="G36" s="58" t="str">
        <f t="shared" ref="G36:G42" si="34">IF((D36*60+F36)=0,"",ROUND((C36*60)/(D36*60+F36),1))</f>
        <v/>
      </c>
      <c r="H36" s="199"/>
      <c r="I36" s="199"/>
      <c r="J36" s="199"/>
      <c r="K36" s="44">
        <f>J36</f>
        <v>0</v>
      </c>
      <c r="L36" s="206" t="str">
        <f t="shared" ref="L36:L42" si="35">IF((I36*60+K36)=0,"",ROUND((H36*60)/(I36*60+K36),1))</f>
        <v/>
      </c>
      <c r="M36" s="78"/>
      <c r="N36" s="78"/>
      <c r="O36" s="107">
        <f>IF(N36="",0,1)</f>
        <v>0</v>
      </c>
      <c r="P36" s="78"/>
      <c r="Q36" s="107">
        <f>IF(P36="",0,1)</f>
        <v>0</v>
      </c>
      <c r="R36" s="78"/>
      <c r="S36" s="107">
        <f>IF(R36="",0,1)</f>
        <v>0</v>
      </c>
      <c r="T36" s="78"/>
      <c r="U36" s="107">
        <f>IF(T36="",0,1)</f>
        <v>0</v>
      </c>
      <c r="V36" s="78"/>
      <c r="W36" s="107">
        <f>IF(V36="",0,1)</f>
        <v>0</v>
      </c>
      <c r="X36" s="152"/>
      <c r="Y36" s="415"/>
      <c r="Z36" s="415"/>
      <c r="AA36" s="415"/>
      <c r="AB36" s="415"/>
      <c r="AC36" s="415"/>
      <c r="AD36" s="415"/>
      <c r="AE36" s="416"/>
    </row>
    <row r="37" spans="1:32" ht="12" customHeight="1" x14ac:dyDescent="0.2">
      <c r="A37" s="2" t="s">
        <v>7</v>
      </c>
      <c r="B37" s="2">
        <f>B36+1</f>
        <v>28</v>
      </c>
      <c r="C37" s="24"/>
      <c r="D37" s="24"/>
      <c r="E37" s="24"/>
      <c r="F37" s="44">
        <f t="shared" si="24"/>
        <v>0</v>
      </c>
      <c r="G37" s="58" t="str">
        <f t="shared" si="34"/>
        <v/>
      </c>
      <c r="H37" s="199"/>
      <c r="I37" s="199"/>
      <c r="J37" s="199"/>
      <c r="K37" s="44">
        <f t="shared" ref="K37:K42" si="36">J37</f>
        <v>0</v>
      </c>
      <c r="L37" s="206" t="str">
        <f t="shared" si="35"/>
        <v/>
      </c>
      <c r="M37" s="78"/>
      <c r="N37" s="78"/>
      <c r="O37" s="107">
        <f>IF(N37="",O36,O36+1)</f>
        <v>0</v>
      </c>
      <c r="P37" s="78"/>
      <c r="Q37" s="107">
        <f>IF(P37="",Q36,Q36+1)</f>
        <v>0</v>
      </c>
      <c r="R37" s="78"/>
      <c r="S37" s="107">
        <f>IF(R37="",S36,S36+1)</f>
        <v>0</v>
      </c>
      <c r="T37" s="78"/>
      <c r="U37" s="107">
        <f>IF(T37="",U36,U36+1)</f>
        <v>0</v>
      </c>
      <c r="V37" s="78"/>
      <c r="W37" s="107">
        <f>IF(V37="",W36,W36+1)</f>
        <v>0</v>
      </c>
      <c r="X37" s="152"/>
      <c r="Y37" s="415"/>
      <c r="Z37" s="415"/>
      <c r="AA37" s="415"/>
      <c r="AB37" s="415"/>
      <c r="AC37" s="415"/>
      <c r="AD37" s="415"/>
      <c r="AE37" s="416"/>
    </row>
    <row r="38" spans="1:32" ht="12" customHeight="1" x14ac:dyDescent="0.2">
      <c r="A38" s="2" t="s">
        <v>8</v>
      </c>
      <c r="B38" s="2">
        <f>B37+1</f>
        <v>29</v>
      </c>
      <c r="C38" s="24"/>
      <c r="D38" s="24"/>
      <c r="E38" s="24"/>
      <c r="F38" s="44">
        <f t="shared" si="24"/>
        <v>0</v>
      </c>
      <c r="G38" s="58" t="str">
        <f t="shared" si="34"/>
        <v/>
      </c>
      <c r="H38" s="199"/>
      <c r="I38" s="199"/>
      <c r="J38" s="199"/>
      <c r="K38" s="44">
        <f t="shared" si="36"/>
        <v>0</v>
      </c>
      <c r="L38" s="206" t="str">
        <f t="shared" si="35"/>
        <v/>
      </c>
      <c r="M38" s="78"/>
      <c r="N38" s="78"/>
      <c r="O38" s="107">
        <f>IF(N38="",O37,O37+1)</f>
        <v>0</v>
      </c>
      <c r="P38" s="78"/>
      <c r="Q38" s="107">
        <f>IF(P38="",Q37,Q37+1)</f>
        <v>0</v>
      </c>
      <c r="R38" s="78"/>
      <c r="S38" s="107">
        <f>IF(R38="",S37,S37+1)</f>
        <v>0</v>
      </c>
      <c r="T38" s="78"/>
      <c r="U38" s="107">
        <f>IF(T38="",U37,U37+1)</f>
        <v>0</v>
      </c>
      <c r="V38" s="78"/>
      <c r="W38" s="107">
        <f>IF(V38="",W37,W37+1)</f>
        <v>0</v>
      </c>
      <c r="X38" s="152"/>
      <c r="Y38" s="415"/>
      <c r="Z38" s="415"/>
      <c r="AA38" s="415"/>
      <c r="AB38" s="415"/>
      <c r="AC38" s="415"/>
      <c r="AD38" s="415"/>
      <c r="AE38" s="416"/>
    </row>
    <row r="39" spans="1:32" ht="12" customHeight="1" x14ac:dyDescent="0.2">
      <c r="A39" s="2" t="s">
        <v>2</v>
      </c>
      <c r="B39" s="2">
        <f t="shared" ref="B39:B42" si="37">B38+1</f>
        <v>30</v>
      </c>
      <c r="C39" s="24"/>
      <c r="D39" s="24"/>
      <c r="E39" s="24"/>
      <c r="F39" s="44">
        <f t="shared" si="24"/>
        <v>0</v>
      </c>
      <c r="G39" s="58" t="str">
        <f t="shared" si="34"/>
        <v/>
      </c>
      <c r="H39" s="199"/>
      <c r="I39" s="199"/>
      <c r="J39" s="199"/>
      <c r="K39" s="44">
        <f t="shared" si="36"/>
        <v>0</v>
      </c>
      <c r="L39" s="206" t="str">
        <f t="shared" si="35"/>
        <v/>
      </c>
      <c r="M39" s="78"/>
      <c r="N39" s="78"/>
      <c r="O39" s="107">
        <f t="shared" ref="O39:O42" si="38">IF(N39="",O38,O38+1)</f>
        <v>0</v>
      </c>
      <c r="P39" s="78"/>
      <c r="Q39" s="107">
        <f t="shared" ref="Q39:Q42" si="39">IF(P39="",Q38,Q38+1)</f>
        <v>0</v>
      </c>
      <c r="R39" s="78"/>
      <c r="S39" s="107">
        <f t="shared" ref="S39:S42" si="40">IF(R39="",S38,S38+1)</f>
        <v>0</v>
      </c>
      <c r="T39" s="78"/>
      <c r="U39" s="107">
        <f t="shared" ref="U39:U42" si="41">IF(T39="",U38,U38+1)</f>
        <v>0</v>
      </c>
      <c r="V39" s="78"/>
      <c r="W39" s="107">
        <f t="shared" ref="W39:W42" si="42">IF(V39="",W38,W38+1)</f>
        <v>0</v>
      </c>
      <c r="X39" s="152"/>
      <c r="Y39" s="415"/>
      <c r="Z39" s="415"/>
      <c r="AA39" s="415"/>
      <c r="AB39" s="415"/>
      <c r="AC39" s="415"/>
      <c r="AD39" s="415"/>
      <c r="AE39" s="416"/>
    </row>
    <row r="40" spans="1:32" ht="12" hidden="1" customHeight="1" x14ac:dyDescent="0.2">
      <c r="A40" s="2" t="s">
        <v>3</v>
      </c>
      <c r="B40" s="2">
        <f t="shared" si="37"/>
        <v>31</v>
      </c>
      <c r="C40" s="24"/>
      <c r="D40" s="24"/>
      <c r="E40" s="24"/>
      <c r="F40" s="44">
        <f t="shared" si="24"/>
        <v>0</v>
      </c>
      <c r="G40" s="58" t="str">
        <f t="shared" si="34"/>
        <v/>
      </c>
      <c r="H40" s="199"/>
      <c r="I40" s="199"/>
      <c r="J40" s="199"/>
      <c r="K40" s="44">
        <f t="shared" si="36"/>
        <v>0</v>
      </c>
      <c r="L40" s="206" t="str">
        <f t="shared" si="35"/>
        <v/>
      </c>
      <c r="M40" s="78"/>
      <c r="N40" s="78"/>
      <c r="O40" s="107">
        <f t="shared" si="38"/>
        <v>0</v>
      </c>
      <c r="P40" s="78"/>
      <c r="Q40" s="107">
        <f t="shared" si="39"/>
        <v>0</v>
      </c>
      <c r="R40" s="78"/>
      <c r="S40" s="107">
        <f t="shared" si="40"/>
        <v>0</v>
      </c>
      <c r="T40" s="78"/>
      <c r="U40" s="107">
        <f t="shared" si="41"/>
        <v>0</v>
      </c>
      <c r="V40" s="78"/>
      <c r="W40" s="107">
        <f t="shared" si="42"/>
        <v>0</v>
      </c>
      <c r="X40" s="152"/>
      <c r="Y40" s="415"/>
      <c r="Z40" s="415"/>
      <c r="AA40" s="415"/>
      <c r="AB40" s="415"/>
      <c r="AC40" s="415"/>
      <c r="AD40" s="415"/>
      <c r="AE40" s="416"/>
    </row>
    <row r="41" spans="1:32" ht="12" hidden="1" customHeight="1" x14ac:dyDescent="0.2">
      <c r="A41" s="2" t="s">
        <v>4</v>
      </c>
      <c r="B41" s="2">
        <f t="shared" si="37"/>
        <v>32</v>
      </c>
      <c r="C41" s="24"/>
      <c r="D41" s="24"/>
      <c r="E41" s="24"/>
      <c r="F41" s="44">
        <f t="shared" si="24"/>
        <v>0</v>
      </c>
      <c r="G41" s="58" t="str">
        <f t="shared" si="34"/>
        <v/>
      </c>
      <c r="H41" s="199"/>
      <c r="I41" s="199"/>
      <c r="J41" s="199"/>
      <c r="K41" s="44">
        <f t="shared" si="36"/>
        <v>0</v>
      </c>
      <c r="L41" s="206" t="str">
        <f t="shared" si="35"/>
        <v/>
      </c>
      <c r="M41" s="78"/>
      <c r="N41" s="78"/>
      <c r="O41" s="107">
        <f t="shared" si="38"/>
        <v>0</v>
      </c>
      <c r="P41" s="78"/>
      <c r="Q41" s="107">
        <f t="shared" si="39"/>
        <v>0</v>
      </c>
      <c r="R41" s="78"/>
      <c r="S41" s="107">
        <f t="shared" si="40"/>
        <v>0</v>
      </c>
      <c r="T41" s="78"/>
      <c r="U41" s="107">
        <f t="shared" si="41"/>
        <v>0</v>
      </c>
      <c r="V41" s="78"/>
      <c r="W41" s="107">
        <f t="shared" si="42"/>
        <v>0</v>
      </c>
      <c r="X41" s="152"/>
      <c r="Y41" s="415"/>
      <c r="Z41" s="415"/>
      <c r="AA41" s="415"/>
      <c r="AB41" s="415"/>
      <c r="AC41" s="415"/>
      <c r="AD41" s="415"/>
      <c r="AE41" s="416"/>
    </row>
    <row r="42" spans="1:32" ht="12" hidden="1" customHeight="1" x14ac:dyDescent="0.2">
      <c r="A42" s="44" t="s">
        <v>5</v>
      </c>
      <c r="B42" s="44">
        <f t="shared" si="37"/>
        <v>33</v>
      </c>
      <c r="C42" s="24"/>
      <c r="D42" s="24"/>
      <c r="E42" s="24"/>
      <c r="F42" s="44">
        <f t="shared" si="24"/>
        <v>0</v>
      </c>
      <c r="G42" s="58" t="str">
        <f t="shared" si="34"/>
        <v/>
      </c>
      <c r="H42" s="199"/>
      <c r="I42" s="199"/>
      <c r="J42" s="199"/>
      <c r="K42" s="44">
        <f t="shared" si="36"/>
        <v>0</v>
      </c>
      <c r="L42" s="206" t="str">
        <f t="shared" si="35"/>
        <v/>
      </c>
      <c r="M42" s="78"/>
      <c r="N42" s="78"/>
      <c r="O42" s="107">
        <f t="shared" si="38"/>
        <v>0</v>
      </c>
      <c r="P42" s="78"/>
      <c r="Q42" s="107">
        <f t="shared" si="39"/>
        <v>0</v>
      </c>
      <c r="R42" s="78"/>
      <c r="S42" s="107">
        <f t="shared" si="40"/>
        <v>0</v>
      </c>
      <c r="T42" s="78"/>
      <c r="U42" s="107">
        <f t="shared" si="41"/>
        <v>0</v>
      </c>
      <c r="V42" s="78"/>
      <c r="W42" s="107">
        <f t="shared" si="42"/>
        <v>0</v>
      </c>
      <c r="X42" s="152"/>
      <c r="Y42" s="415"/>
      <c r="Z42" s="415"/>
      <c r="AA42" s="415"/>
      <c r="AB42" s="415"/>
      <c r="AC42" s="415"/>
      <c r="AD42" s="415"/>
      <c r="AE42" s="416"/>
    </row>
    <row r="43" spans="1:32" ht="12" customHeight="1" x14ac:dyDescent="0.2">
      <c r="A43" s="466" t="s">
        <v>10</v>
      </c>
      <c r="B43" s="467"/>
      <c r="C43" s="63">
        <f>SUM(C36:C42)</f>
        <v>0</v>
      </c>
      <c r="D43" s="11">
        <f>SUM(D36:D42)+ROUNDDOWN(F43/60,0)</f>
        <v>0</v>
      </c>
      <c r="E43" s="11">
        <f>F43-60*ROUNDDOWN(F43/60,0)</f>
        <v>0</v>
      </c>
      <c r="F43" s="97">
        <f>SUM(F36:F42)</f>
        <v>0</v>
      </c>
      <c r="G43" s="34">
        <f>IF((D43*60+E43)=0,0,ROUND((C43*60)/(D43*60+E43),1))</f>
        <v>0</v>
      </c>
      <c r="H43" s="63">
        <f>SUM(H36:H42)</f>
        <v>0</v>
      </c>
      <c r="I43" s="11">
        <f>SUM(I36:I42)+ROUNDDOWN(K43/60,0)</f>
        <v>0</v>
      </c>
      <c r="J43" s="11">
        <f>K43-60*ROUNDDOWN(K43/60,0)</f>
        <v>0</v>
      </c>
      <c r="K43" s="97">
        <f>SUM(K36:K42)</f>
        <v>0</v>
      </c>
      <c r="L43" s="34">
        <f>IF((I43*60+J43)=0,0,ROUND((H43*60)/(I43*60+J43),1))</f>
        <v>0</v>
      </c>
      <c r="M43" s="18">
        <f>SUM(M36:M42)</f>
        <v>0</v>
      </c>
      <c r="N43" s="18">
        <f>IF(SUM(N36:N42)=0,0,ROUND(AVERAGE(N36:N42),0))</f>
        <v>0</v>
      </c>
      <c r="O43" s="108">
        <f>IF(O42=0,0,1)</f>
        <v>0</v>
      </c>
      <c r="P43" s="18">
        <f>IF(SUM(P36:P42)=0,0,ROUND(AVERAGE(P36:P42),0))</f>
        <v>0</v>
      </c>
      <c r="Q43" s="108">
        <f>IF(Q42=0,0,1)</f>
        <v>0</v>
      </c>
      <c r="R43" s="18">
        <f>IF(SUM(R36:R42)=0,0,ROUND(AVERAGE(R36:R42),0))</f>
        <v>0</v>
      </c>
      <c r="S43" s="108">
        <f>IF(S42=0,0,1)</f>
        <v>0</v>
      </c>
      <c r="T43" s="18">
        <f>IF(SUM(T36:T42)=0,0,ROUND(AVERAGE(T36:T42),0))</f>
        <v>0</v>
      </c>
      <c r="U43" s="108">
        <f>IF(U42=0,0,1)</f>
        <v>0</v>
      </c>
      <c r="V43" s="18">
        <f>IF(SUM(V36:V42)=0,0,ROUND(AVERAGE(V36:V42),0))</f>
        <v>0</v>
      </c>
      <c r="W43" s="108">
        <f>IF(W42=0,0,1)</f>
        <v>0</v>
      </c>
      <c r="X43" s="150"/>
      <c r="Y43" s="546"/>
      <c r="Z43" s="546"/>
      <c r="AA43" s="546"/>
      <c r="AB43" s="546"/>
      <c r="AC43" s="546"/>
      <c r="AD43" s="546"/>
      <c r="AE43" s="547"/>
    </row>
    <row r="44" spans="1:32" ht="12" customHeight="1" x14ac:dyDescent="0.2">
      <c r="A44" s="394" t="s">
        <v>37</v>
      </c>
      <c r="B44" s="395"/>
      <c r="C44" s="12">
        <f>C10+C19+C27+C35+C43</f>
        <v>0</v>
      </c>
      <c r="D44" s="9">
        <f>D10+D19+D27+D35+D43+ROUNDDOWN(F44/60,0)</f>
        <v>0</v>
      </c>
      <c r="E44" s="9">
        <f>F44-60*ROUNDDOWN(F44/60,0)</f>
        <v>0</v>
      </c>
      <c r="F44" s="92">
        <f>E10+E19+E27+E35+E43</f>
        <v>0</v>
      </c>
      <c r="G44" s="38">
        <f>IF((D44*60+E44)=0,0,ROUND((C44*60)/(D44*60+E44),1))</f>
        <v>0</v>
      </c>
      <c r="H44" s="12">
        <f>H10+H19+H27+H35+H43</f>
        <v>0</v>
      </c>
      <c r="I44" s="9">
        <f>I10+I19+I27+I35+I43+ROUNDDOWN(K44/60,0)</f>
        <v>0</v>
      </c>
      <c r="J44" s="9">
        <f>K44-60*ROUNDDOWN(K44/60,0)</f>
        <v>0</v>
      </c>
      <c r="K44" s="92">
        <f>J10+J19+J27+J35+J43</f>
        <v>0</v>
      </c>
      <c r="L44" s="38">
        <f>IF((I44*60+J44)=0,0,ROUND((H44*60)/(I44*60+J44),1))</f>
        <v>0</v>
      </c>
      <c r="M44" s="19">
        <f>M10+M19+M27+M35+M43</f>
        <v>0</v>
      </c>
      <c r="N44" s="19" t="str">
        <f>IF(N45=0,"",(N10+N19+N27+N35+N43)/N45)</f>
        <v/>
      </c>
      <c r="O44" s="242"/>
      <c r="P44" s="28" t="str">
        <f>IF(P45=0,"",(P10+P19+P27+P35+P43)/P45)</f>
        <v/>
      </c>
      <c r="Q44" s="242"/>
      <c r="R44" s="28" t="str">
        <f>IF(R45=0,"",(R10+R19+R27+R35+R43)/R45)</f>
        <v/>
      </c>
      <c r="S44" s="242"/>
      <c r="T44" s="19" t="str">
        <f>IF(T45=0,"",(T10+T19+T27+T35+T43)/T45)</f>
        <v/>
      </c>
      <c r="U44" s="242"/>
      <c r="V44" s="19" t="str">
        <f>IF(V45=0,"",(V10+V19+V27+V35+V43)/V45)</f>
        <v/>
      </c>
      <c r="W44" s="242"/>
      <c r="X44" s="23"/>
      <c r="Y44" s="23"/>
      <c r="Z44" s="23"/>
      <c r="AA44" s="2" t="s">
        <v>0</v>
      </c>
      <c r="AB44" s="2" t="s">
        <v>14</v>
      </c>
      <c r="AC44" s="2" t="s">
        <v>15</v>
      </c>
      <c r="AD44" s="2" t="s">
        <v>12</v>
      </c>
      <c r="AE44" s="2" t="s">
        <v>25</v>
      </c>
    </row>
    <row r="45" spans="1:32" ht="12" customHeight="1" x14ac:dyDescent="0.2">
      <c r="A45" s="396"/>
      <c r="B45" s="396"/>
      <c r="C45" s="2" t="s">
        <v>0</v>
      </c>
      <c r="D45" s="2" t="s">
        <v>14</v>
      </c>
      <c r="E45" s="2" t="s">
        <v>15</v>
      </c>
      <c r="F45" s="44"/>
      <c r="G45" s="2" t="s">
        <v>12</v>
      </c>
      <c r="H45" s="206" t="s">
        <v>0</v>
      </c>
      <c r="I45" s="206" t="s">
        <v>14</v>
      </c>
      <c r="J45" s="206" t="s">
        <v>15</v>
      </c>
      <c r="K45" s="2"/>
      <c r="L45" s="206" t="s">
        <v>12</v>
      </c>
      <c r="M45" s="22" t="s">
        <v>16</v>
      </c>
      <c r="N45" s="106">
        <f>O10+O19+O27+O35+O43</f>
        <v>0</v>
      </c>
      <c r="O45" s="104"/>
      <c r="P45" s="106">
        <f>Q10+Q19+Q27+Q35+Q43</f>
        <v>0</v>
      </c>
      <c r="Q45" s="104"/>
      <c r="R45" s="106">
        <f>S10+S19+S27+S35+S43</f>
        <v>0</v>
      </c>
      <c r="S45" s="104"/>
      <c r="T45" s="106">
        <f>U10+U19+U27+U35+U43</f>
        <v>0</v>
      </c>
      <c r="U45" s="104"/>
      <c r="V45" s="106">
        <f>W10+W19+W27+W35+W43</f>
        <v>0</v>
      </c>
      <c r="W45" s="123"/>
      <c r="X45" s="13"/>
      <c r="Y45" s="522" t="s">
        <v>136</v>
      </c>
      <c r="Z45" s="522"/>
      <c r="AA45" s="15">
        <f>C44+Octobre!AA46</f>
        <v>0</v>
      </c>
      <c r="AB45" s="15">
        <f>D44+Octobre!AB46+ROUNDDOWN(AF45/60,0)</f>
        <v>0</v>
      </c>
      <c r="AC45" s="10">
        <f>AF45-60*ROUNDDOWN(AF45/60,0)</f>
        <v>0</v>
      </c>
      <c r="AD45" s="10">
        <f>IF((AB45*60+AC45)=0,0,ROUND((AA45*60)/(AB45*60+AC45),1))</f>
        <v>0</v>
      </c>
      <c r="AE45" s="15">
        <f>M44+Octobre!AE46</f>
        <v>0</v>
      </c>
      <c r="AF45" s="8">
        <f>E44+Octobre!AC46</f>
        <v>0</v>
      </c>
    </row>
    <row r="46" spans="1:32" ht="15" customHeight="1" x14ac:dyDescent="0.2">
      <c r="A46" s="544" t="s">
        <v>255</v>
      </c>
      <c r="B46" s="545"/>
      <c r="C46" s="31">
        <f>'Décembre 22'!$C$45</f>
        <v>0</v>
      </c>
      <c r="D46" s="30">
        <f>'Décembre 22'!$D$45</f>
        <v>0</v>
      </c>
      <c r="E46" s="30">
        <f>'Décembre 22'!$E$45</f>
        <v>0</v>
      </c>
      <c r="F46" s="243"/>
      <c r="G46" s="32">
        <f>IF((D46*60+E46)=0,0,ROUND((C46*60)/(D46*60+E46),1))</f>
        <v>0</v>
      </c>
      <c r="H46" s="209">
        <f>Octobre!H47</f>
        <v>0</v>
      </c>
      <c r="I46" s="207">
        <f>Mai!$I$49</f>
        <v>0</v>
      </c>
      <c r="J46" s="207">
        <f>Mai!$J$49</f>
        <v>0</v>
      </c>
      <c r="K46" s="61"/>
      <c r="L46" s="207">
        <f>IF((I46*60+J46)=0,0,ROUND((H46*60)/(I46*60+J46),1))</f>
        <v>0</v>
      </c>
      <c r="M46" s="35">
        <f>'Décembre 22'!$M$45</f>
        <v>0</v>
      </c>
      <c r="N46" s="13"/>
      <c r="O46" s="87"/>
      <c r="P46" s="13"/>
      <c r="Q46" s="87"/>
      <c r="R46" s="13"/>
      <c r="S46" s="87"/>
      <c r="T46" s="13"/>
      <c r="U46" s="87"/>
      <c r="V46" s="13"/>
      <c r="W46" s="87"/>
      <c r="X46" s="13"/>
      <c r="Y46" s="521" t="s">
        <v>256</v>
      </c>
      <c r="Z46" s="521"/>
      <c r="AA46" s="143">
        <f>C44+Octobre!AA47</f>
        <v>0</v>
      </c>
      <c r="AB46" s="141">
        <f>D44+Octobre!AB47+ROUNDDOWN(AF46/60,0)</f>
        <v>0</v>
      </c>
      <c r="AC46" s="141">
        <f>AF46-60*ROUNDDOWN(AF46/60,0)</f>
        <v>0</v>
      </c>
      <c r="AD46" s="141">
        <f>IF((AB46*60+AC46)=0,0,ROUND((AA46*60)/(AB46*60+AC46),1))</f>
        <v>0</v>
      </c>
      <c r="AE46" s="143">
        <f>M44+Octobre!AE47</f>
        <v>0</v>
      </c>
      <c r="AF46" s="147">
        <f>E44+Octobre!AC47</f>
        <v>0</v>
      </c>
    </row>
    <row r="47" spans="1:32" ht="15" customHeight="1" x14ac:dyDescent="0.2">
      <c r="A47" s="471" t="s">
        <v>24</v>
      </c>
      <c r="B47" s="471"/>
      <c r="C47" s="31">
        <f>Janvier!C49</f>
        <v>0</v>
      </c>
      <c r="D47" s="31">
        <f>Janvier!D49</f>
        <v>0</v>
      </c>
      <c r="E47" s="31">
        <f>Janvier!E49</f>
        <v>0</v>
      </c>
      <c r="F47" s="81"/>
      <c r="G47" s="30">
        <f t="shared" ref="G47:G52" si="43">IF((D47*60+E47)=0,0,ROUND((C47*60)/(D47*60+E47),1))</f>
        <v>0</v>
      </c>
      <c r="H47" s="209">
        <f>Octobre!H48</f>
        <v>0</v>
      </c>
      <c r="I47" s="206">
        <f>Mai!$I$50</f>
        <v>0</v>
      </c>
      <c r="J47" s="206">
        <f>Mai!$J$50</f>
        <v>0</v>
      </c>
      <c r="K47" s="55"/>
      <c r="L47" s="207">
        <f>IF((I47*60+J47)=0,0,ROUND((H47*60)/(I47*60+J47),1))</f>
        <v>0</v>
      </c>
      <c r="M47" s="33">
        <f>Janvier!M49</f>
        <v>0</v>
      </c>
      <c r="N47" s="13"/>
      <c r="O47" s="87"/>
      <c r="P47" s="13"/>
      <c r="Q47" s="87"/>
      <c r="R47" s="13"/>
      <c r="S47" s="87"/>
      <c r="T47" s="13"/>
      <c r="U47" s="87"/>
      <c r="V47" s="13"/>
      <c r="W47" s="87"/>
      <c r="X47" s="13"/>
    </row>
    <row r="48" spans="1:32" ht="15" customHeight="1" x14ac:dyDescent="0.2">
      <c r="A48" s="471" t="s">
        <v>26</v>
      </c>
      <c r="B48" s="483"/>
      <c r="C48" s="31">
        <f>Février!C44</f>
        <v>0</v>
      </c>
      <c r="D48" s="31">
        <f>Février!D44</f>
        <v>0</v>
      </c>
      <c r="E48" s="31">
        <f>Février!E44</f>
        <v>0</v>
      </c>
      <c r="F48" s="81"/>
      <c r="G48" s="30">
        <f t="shared" si="43"/>
        <v>0</v>
      </c>
      <c r="H48" s="209">
        <f>Octobre!H49</f>
        <v>0</v>
      </c>
      <c r="I48" s="206">
        <f>Mai!$I$51</f>
        <v>0</v>
      </c>
      <c r="J48" s="206">
        <f>Mai!$J$51</f>
        <v>0</v>
      </c>
      <c r="K48" s="55"/>
      <c r="L48" s="207">
        <f>IF((I48*60+J48)=0,0,ROUND((H48*60)/(I48*60+J48),1))</f>
        <v>0</v>
      </c>
      <c r="M48" s="33">
        <f>Février!M44</f>
        <v>0</v>
      </c>
      <c r="N48" s="13"/>
      <c r="O48" s="87"/>
      <c r="P48" s="13"/>
      <c r="Q48" s="87"/>
      <c r="R48" s="13"/>
      <c r="S48" s="87"/>
      <c r="T48" s="13"/>
      <c r="U48" s="87"/>
      <c r="V48" s="13"/>
      <c r="W48" s="87"/>
      <c r="X48" s="13"/>
      <c r="Y48" s="197" t="s">
        <v>189</v>
      </c>
      <c r="Z48" s="206" t="s">
        <v>14</v>
      </c>
      <c r="AA48" s="206" t="s">
        <v>15</v>
      </c>
      <c r="AB48" s="13"/>
      <c r="AC48" s="13"/>
      <c r="AD48" s="13"/>
      <c r="AE48" s="40"/>
      <c r="AF48" s="135">
        <f>J44+SUM(J46:J56)</f>
        <v>0</v>
      </c>
    </row>
    <row r="49" spans="1:32" ht="15" customHeight="1" x14ac:dyDescent="0.2">
      <c r="A49" s="471" t="s">
        <v>27</v>
      </c>
      <c r="B49" s="471"/>
      <c r="C49" s="31">
        <f>Mars!C44</f>
        <v>0</v>
      </c>
      <c r="D49" s="31">
        <f>Mars!D44</f>
        <v>0</v>
      </c>
      <c r="E49" s="31">
        <f>Mars!E44</f>
        <v>0</v>
      </c>
      <c r="F49" s="81"/>
      <c r="G49" s="30">
        <f t="shared" si="43"/>
        <v>0</v>
      </c>
      <c r="H49" s="209">
        <f>Octobre!H50</f>
        <v>0</v>
      </c>
      <c r="I49" s="206">
        <f>Mai!$I$52</f>
        <v>0</v>
      </c>
      <c r="J49" s="206">
        <f>Mai!$J$52</f>
        <v>0</v>
      </c>
      <c r="K49" s="55"/>
      <c r="L49" s="207">
        <f>IF((I49*60+J49)=0,0,ROUND((H49*60)/(I49*60+J49),1))</f>
        <v>0</v>
      </c>
      <c r="M49" s="33">
        <f>Mars!M44</f>
        <v>0</v>
      </c>
      <c r="N49" s="13"/>
      <c r="O49" s="87"/>
      <c r="P49" s="13"/>
      <c r="Q49" s="87"/>
      <c r="R49" s="13"/>
      <c r="S49" s="87"/>
      <c r="T49" s="13"/>
      <c r="U49" s="87"/>
      <c r="V49" s="13"/>
      <c r="W49" s="87"/>
      <c r="X49" s="13"/>
      <c r="Y49" s="109" t="s">
        <v>136</v>
      </c>
      <c r="Z49" s="10">
        <f>I44+SUM(I46:I56)+ROUNDDOWN(AF48/60,0)</f>
        <v>0</v>
      </c>
      <c r="AA49" s="10">
        <f>AF48-60*ROUNDDOWN(AF48/60,0)</f>
        <v>0</v>
      </c>
      <c r="AB49" s="13"/>
      <c r="AC49" s="13"/>
      <c r="AD49" s="13"/>
      <c r="AE49" s="39"/>
      <c r="AF49" s="131">
        <f>J44+SUM(J47:J56)</f>
        <v>0</v>
      </c>
    </row>
    <row r="50" spans="1:32" ht="15" customHeight="1" x14ac:dyDescent="0.2">
      <c r="A50" s="471" t="s">
        <v>30</v>
      </c>
      <c r="B50" s="471"/>
      <c r="C50" s="31">
        <f>Avril!C43</f>
        <v>0</v>
      </c>
      <c r="D50" s="31">
        <f>Avril!D43</f>
        <v>0</v>
      </c>
      <c r="E50" s="30">
        <f>Avril!E43</f>
        <v>0</v>
      </c>
      <c r="F50" s="81"/>
      <c r="G50" s="30">
        <f t="shared" si="43"/>
        <v>0</v>
      </c>
      <c r="H50" s="209">
        <f>Octobre!H51</f>
        <v>0</v>
      </c>
      <c r="I50" s="208">
        <f>Mai!$I$53</f>
        <v>0</v>
      </c>
      <c r="J50" s="206">
        <f>Mai!$J$53</f>
        <v>0</v>
      </c>
      <c r="K50" s="55"/>
      <c r="L50" s="207">
        <f>IF((I50*60+J50)=0,0,ROUND((H50*60)/(I50*60+J50),1))</f>
        <v>0</v>
      </c>
      <c r="M50" s="33">
        <f>Avril!M43</f>
        <v>0</v>
      </c>
      <c r="N50" s="13"/>
      <c r="O50" s="87"/>
      <c r="P50" s="13"/>
      <c r="Q50" s="87"/>
      <c r="R50" s="13"/>
      <c r="S50" s="87"/>
      <c r="T50" s="13"/>
      <c r="U50" s="87"/>
      <c r="V50" s="13"/>
      <c r="W50" s="87"/>
      <c r="X50" s="13"/>
      <c r="Y50" s="144" t="s">
        <v>256</v>
      </c>
      <c r="Z50" s="141">
        <f>I44+SUM(I47:I56)+ROUNDDOWN(AF49/60,0)</f>
        <v>0</v>
      </c>
      <c r="AA50" s="203">
        <f>AF49-60*ROUNDDOWN(AF49/60,0)</f>
        <v>0</v>
      </c>
    </row>
    <row r="51" spans="1:32" ht="15" customHeight="1" x14ac:dyDescent="0.2">
      <c r="A51" s="471" t="s">
        <v>31</v>
      </c>
      <c r="B51" s="471"/>
      <c r="C51" s="31">
        <f>Mai!C47</f>
        <v>0</v>
      </c>
      <c r="D51" s="30">
        <f>Mai!D47</f>
        <v>0</v>
      </c>
      <c r="E51" s="30">
        <f>Mai!E47</f>
        <v>0</v>
      </c>
      <c r="F51" s="81"/>
      <c r="G51" s="30">
        <f t="shared" si="43"/>
        <v>0</v>
      </c>
      <c r="H51" s="209">
        <f>Octobre!H52</f>
        <v>0</v>
      </c>
      <c r="I51" s="206">
        <f>Mai!$I$47</f>
        <v>0</v>
      </c>
      <c r="J51" s="206">
        <f>Mai!$J$47</f>
        <v>0</v>
      </c>
      <c r="K51" s="55"/>
      <c r="L51" s="207">
        <f t="shared" ref="L51:L56" si="44">IF((I51*60+J51)=0,0,ROUND((H51*60)/(I51*60+J51),1))</f>
        <v>0</v>
      </c>
      <c r="M51" s="33">
        <f>Mai!M47</f>
        <v>0</v>
      </c>
      <c r="N51" s="13"/>
      <c r="O51" s="87"/>
      <c r="P51" s="13"/>
      <c r="Q51" s="87"/>
      <c r="R51" s="13"/>
      <c r="S51" s="87"/>
      <c r="T51" s="13"/>
      <c r="U51" s="87"/>
      <c r="V51" s="13"/>
      <c r="W51" s="87"/>
      <c r="X51" s="13"/>
      <c r="Y51" s="40"/>
      <c r="Z51" s="40"/>
      <c r="AA51" s="40"/>
      <c r="AB51" s="40"/>
    </row>
    <row r="52" spans="1:32" ht="15" customHeight="1" x14ac:dyDescent="0.2">
      <c r="A52" s="471" t="s">
        <v>32</v>
      </c>
      <c r="B52" s="471"/>
      <c r="C52" s="31">
        <f>Juin!C47</f>
        <v>0</v>
      </c>
      <c r="D52" s="31">
        <f>Juin!D47</f>
        <v>0</v>
      </c>
      <c r="E52" s="31">
        <f>Juin!E47</f>
        <v>0</v>
      </c>
      <c r="F52" s="249"/>
      <c r="G52" s="30">
        <f t="shared" si="43"/>
        <v>0</v>
      </c>
      <c r="H52" s="209">
        <f>Octobre!H53</f>
        <v>0</v>
      </c>
      <c r="I52" s="206">
        <f>Juin!$I$47</f>
        <v>0</v>
      </c>
      <c r="J52" s="206">
        <f>Juin!$J$47</f>
        <v>0</v>
      </c>
      <c r="K52" s="55"/>
      <c r="L52" s="207">
        <f t="shared" si="44"/>
        <v>0</v>
      </c>
      <c r="M52" s="35">
        <f>Juin!M47</f>
        <v>0</v>
      </c>
      <c r="N52" s="13"/>
      <c r="O52" s="87"/>
      <c r="P52" s="13"/>
      <c r="Q52" s="87"/>
      <c r="R52" s="13"/>
      <c r="S52" s="87"/>
      <c r="T52" s="13"/>
      <c r="U52" s="87"/>
      <c r="V52" s="13"/>
      <c r="W52" s="87"/>
      <c r="X52" s="13"/>
      <c r="Y52" s="40"/>
      <c r="Z52" s="40"/>
      <c r="AA52" s="40"/>
      <c r="AB52" s="40"/>
    </row>
    <row r="53" spans="1:32" ht="15" customHeight="1" x14ac:dyDescent="0.2">
      <c r="A53" s="471" t="s">
        <v>33</v>
      </c>
      <c r="B53" s="471"/>
      <c r="C53" s="31">
        <f>Juillet!$C$47</f>
        <v>0</v>
      </c>
      <c r="D53" s="31">
        <f>Juillet!$D$47</f>
        <v>0</v>
      </c>
      <c r="E53" s="31">
        <f>Juillet!$E$47</f>
        <v>0</v>
      </c>
      <c r="F53" s="81"/>
      <c r="G53" s="30">
        <f t="shared" ref="G53:G56" si="45">IF((D53*60+E53)=0,0,ROUND((C53*60)/(D53*60+E53),1))</f>
        <v>0</v>
      </c>
      <c r="H53" s="209">
        <f>Octobre!H54</f>
        <v>0</v>
      </c>
      <c r="I53" s="206">
        <f>Juillet!$I$47</f>
        <v>0</v>
      </c>
      <c r="J53" s="206">
        <f>Juillet!$J$47</f>
        <v>0</v>
      </c>
      <c r="K53" s="55"/>
      <c r="L53" s="207">
        <f t="shared" si="44"/>
        <v>0</v>
      </c>
      <c r="M53" s="35">
        <f>Juillet!$M$47</f>
        <v>0</v>
      </c>
    </row>
    <row r="54" spans="1:32" ht="15" customHeight="1" x14ac:dyDescent="0.2">
      <c r="A54" s="471" t="s">
        <v>34</v>
      </c>
      <c r="B54" s="471"/>
      <c r="C54" s="31">
        <f>Août!$C$44</f>
        <v>0</v>
      </c>
      <c r="D54" s="31">
        <f>Août!$D$44</f>
        <v>0</v>
      </c>
      <c r="E54" s="31">
        <f>Août!$E$44</f>
        <v>0</v>
      </c>
      <c r="F54" s="55"/>
      <c r="G54" s="30">
        <f t="shared" si="45"/>
        <v>0</v>
      </c>
      <c r="H54" s="209">
        <f>Octobre!H55</f>
        <v>0</v>
      </c>
      <c r="I54" s="206">
        <f>Août!$I$44</f>
        <v>0</v>
      </c>
      <c r="J54" s="206">
        <f>Août!$J$44</f>
        <v>0</v>
      </c>
      <c r="K54" s="55"/>
      <c r="L54" s="207">
        <f t="shared" si="44"/>
        <v>0</v>
      </c>
      <c r="M54" s="36">
        <f>Août!$M$44</f>
        <v>0</v>
      </c>
    </row>
    <row r="55" spans="1:32" ht="15" customHeight="1" x14ac:dyDescent="0.2">
      <c r="A55" s="471" t="s">
        <v>35</v>
      </c>
      <c r="B55" s="471"/>
      <c r="C55" s="31">
        <f>Septembre!$C$45</f>
        <v>0</v>
      </c>
      <c r="D55" s="30">
        <f>Septembre!$D$45</f>
        <v>0</v>
      </c>
      <c r="E55" s="30">
        <f>Septembre!$E$45</f>
        <v>0</v>
      </c>
      <c r="F55" s="55"/>
      <c r="G55" s="30">
        <f t="shared" si="45"/>
        <v>0</v>
      </c>
      <c r="H55" s="209">
        <f>Octobre!H56</f>
        <v>0</v>
      </c>
      <c r="I55" s="206">
        <f>Septembre!$I$45</f>
        <v>0</v>
      </c>
      <c r="J55" s="206">
        <f>Septembre!$J$45</f>
        <v>0</v>
      </c>
      <c r="K55" s="55"/>
      <c r="L55" s="207">
        <f t="shared" si="44"/>
        <v>0</v>
      </c>
      <c r="M55" s="33">
        <f>Septembre!$M$45</f>
        <v>0</v>
      </c>
    </row>
    <row r="56" spans="1:32" ht="15" customHeight="1" x14ac:dyDescent="0.2">
      <c r="A56" s="471" t="s">
        <v>36</v>
      </c>
      <c r="B56" s="471"/>
      <c r="C56" s="31">
        <f>Octobre!$C$45</f>
        <v>0</v>
      </c>
      <c r="D56" s="31">
        <f>Octobre!$D$45</f>
        <v>0</v>
      </c>
      <c r="E56" s="31">
        <f>Octobre!$E$45</f>
        <v>0</v>
      </c>
      <c r="F56" s="55"/>
      <c r="G56" s="30">
        <f t="shared" si="45"/>
        <v>0</v>
      </c>
      <c r="H56" s="208">
        <f>Octobre!H45</f>
        <v>0</v>
      </c>
      <c r="I56" s="206">
        <f>Octobre!$I$45</f>
        <v>0</v>
      </c>
      <c r="J56" s="206">
        <f>Octobre!$J$45</f>
        <v>0</v>
      </c>
      <c r="K56" s="55"/>
      <c r="L56" s="207">
        <f t="shared" si="44"/>
        <v>0</v>
      </c>
      <c r="M56" s="33">
        <f>Octobre!$M$45</f>
        <v>0</v>
      </c>
    </row>
  </sheetData>
  <sheetProtection sheet="1" selectLockedCells="1"/>
  <mergeCells count="74">
    <mergeCell ref="A1:AD1"/>
    <mergeCell ref="A2:A3"/>
    <mergeCell ref="B2:B3"/>
    <mergeCell ref="C2:C3"/>
    <mergeCell ref="D2:D3"/>
    <mergeCell ref="H2:L2"/>
    <mergeCell ref="E2:E3"/>
    <mergeCell ref="G2:G3"/>
    <mergeCell ref="N2:N3"/>
    <mergeCell ref="A11:B11"/>
    <mergeCell ref="P2:P3"/>
    <mergeCell ref="X2:X3"/>
    <mergeCell ref="R2:R3"/>
    <mergeCell ref="Y9:AE9"/>
    <mergeCell ref="A10:B10"/>
    <mergeCell ref="Y2:AE3"/>
    <mergeCell ref="Y10:AE10"/>
    <mergeCell ref="Y11:AE11"/>
    <mergeCell ref="Y5:AE5"/>
    <mergeCell ref="Y6:AE6"/>
    <mergeCell ref="Y7:AE7"/>
    <mergeCell ref="Y12:AE12"/>
    <mergeCell ref="Y4:AE4"/>
    <mergeCell ref="Y8:AE8"/>
    <mergeCell ref="Y41:AE41"/>
    <mergeCell ref="Y16:AE16"/>
    <mergeCell ref="Y21:AE21"/>
    <mergeCell ref="Y17:AE17"/>
    <mergeCell ref="Y18:AE18"/>
    <mergeCell ref="Y13:AE13"/>
    <mergeCell ref="Y19:AE19"/>
    <mergeCell ref="Y20:AE20"/>
    <mergeCell ref="Y14:AE14"/>
    <mergeCell ref="Y15:AE15"/>
    <mergeCell ref="Y25:AE25"/>
    <mergeCell ref="Y26:AE26"/>
    <mergeCell ref="Y27:AE27"/>
    <mergeCell ref="Y45:Z45"/>
    <mergeCell ref="Y39:AE39"/>
    <mergeCell ref="Y38:AE38"/>
    <mergeCell ref="Y40:AE40"/>
    <mergeCell ref="Y42:AE42"/>
    <mergeCell ref="A53:B53"/>
    <mergeCell ref="Y22:AE22"/>
    <mergeCell ref="Y35:AE35"/>
    <mergeCell ref="Y28:AE28"/>
    <mergeCell ref="Y29:AE29"/>
    <mergeCell ref="Y36:AE36"/>
    <mergeCell ref="Y24:AE24"/>
    <mergeCell ref="Y34:AE34"/>
    <mergeCell ref="Y30:AE30"/>
    <mergeCell ref="Y23:AE23"/>
    <mergeCell ref="Y46:Z46"/>
    <mergeCell ref="Y31:AE31"/>
    <mergeCell ref="Y32:AE32"/>
    <mergeCell ref="Y33:AE33"/>
    <mergeCell ref="Y43:AE43"/>
    <mergeCell ref="Y37:AE37"/>
    <mergeCell ref="A54:B54"/>
    <mergeCell ref="A55:B55"/>
    <mergeCell ref="A56:B56"/>
    <mergeCell ref="A19:B19"/>
    <mergeCell ref="A52:B52"/>
    <mergeCell ref="A48:B48"/>
    <mergeCell ref="A49:B49"/>
    <mergeCell ref="A50:B50"/>
    <mergeCell ref="A51:B51"/>
    <mergeCell ref="A47:B47"/>
    <mergeCell ref="A45:B45"/>
    <mergeCell ref="A44:B44"/>
    <mergeCell ref="A43:B43"/>
    <mergeCell ref="A46:B46"/>
    <mergeCell ref="A35:B35"/>
    <mergeCell ref="A27:B27"/>
  </mergeCells>
  <phoneticPr fontId="0" type="noConversion"/>
  <pageMargins left="0" right="0" top="0" bottom="0"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A1:AG68"/>
  <sheetViews>
    <sheetView zoomScale="130" zoomScaleNormal="130" workbookViewId="0">
      <pane ySplit="3" topLeftCell="A31" activePane="bottomLeft" state="frozen"/>
      <selection pane="bottomLeft" activeCell="AA47" sqref="AA47"/>
    </sheetView>
  </sheetViews>
  <sheetFormatPr baseColWidth="10" defaultRowHeight="12.75" x14ac:dyDescent="0.2"/>
  <cols>
    <col min="1" max="1" width="11.85546875" customWidth="1"/>
    <col min="2" max="2" width="5.5703125" customWidth="1"/>
    <col min="3" max="3" width="6" customWidth="1"/>
    <col min="4" max="4" width="4.42578125" customWidth="1"/>
    <col min="5" max="5" width="3.85546875" customWidth="1"/>
    <col min="6" max="6" width="4.5703125" style="47" hidden="1" customWidth="1"/>
    <col min="7" max="7" width="6" customWidth="1"/>
    <col min="8" max="8" width="7.140625" hidden="1" customWidth="1"/>
    <col min="9" max="10" width="6" customWidth="1"/>
    <col min="11" max="11" width="6" hidden="1" customWidth="1"/>
    <col min="12" max="12" width="5.85546875" hidden="1" customWidth="1"/>
    <col min="13" max="13" width="6" customWidth="1"/>
    <col min="14" max="14" width="3.5703125" customWidth="1"/>
    <col min="15" max="15" width="3.5703125" style="47" hidden="1" customWidth="1"/>
    <col min="16" max="16" width="4.42578125" customWidth="1"/>
    <col min="17" max="17" width="3.28515625" style="47" hidden="1" customWidth="1"/>
    <col min="18" max="18" width="4.71093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4" max="24" width="10.140625" customWidth="1"/>
    <col min="25" max="25" width="17.85546875" customWidth="1"/>
    <col min="26" max="26" width="7.28515625" customWidth="1"/>
    <col min="27" max="27" width="8.140625" customWidth="1"/>
    <col min="28" max="28" width="6.7109375" customWidth="1"/>
    <col min="29" max="29" width="4.28515625" customWidth="1"/>
    <col min="30" max="30" width="4.28515625" hidden="1" customWidth="1"/>
    <col min="31" max="31" width="5.5703125" customWidth="1"/>
    <col min="32" max="32" width="9.140625" customWidth="1"/>
    <col min="33" max="33" width="10.85546875" hidden="1" customWidth="1"/>
  </cols>
  <sheetData>
    <row r="1" spans="1:32" ht="15.75" customHeight="1" x14ac:dyDescent="0.25">
      <c r="A1" s="423" t="s">
        <v>267</v>
      </c>
      <c r="B1" s="423"/>
      <c r="C1" s="423"/>
      <c r="D1" s="423"/>
      <c r="E1" s="423"/>
      <c r="F1" s="423"/>
      <c r="G1" s="423"/>
      <c r="H1" s="423"/>
      <c r="I1" s="423"/>
      <c r="J1" s="423"/>
      <c r="K1" s="423"/>
      <c r="L1" s="423"/>
      <c r="M1" s="423"/>
      <c r="N1" s="423"/>
      <c r="O1" s="423"/>
      <c r="P1" s="423"/>
      <c r="Q1" s="423"/>
      <c r="R1" s="423"/>
      <c r="S1" s="423"/>
      <c r="T1" s="423"/>
      <c r="U1" s="423"/>
      <c r="V1" s="423"/>
      <c r="W1" s="423"/>
      <c r="X1" s="423"/>
      <c r="Y1" s="424"/>
      <c r="Z1" s="424"/>
      <c r="AA1" s="424"/>
      <c r="AB1" s="424"/>
      <c r="AC1" s="424"/>
      <c r="AD1" s="424"/>
      <c r="AE1" s="424"/>
      <c r="AF1" s="132"/>
    </row>
    <row r="2" spans="1:32" ht="16.5" customHeight="1" x14ac:dyDescent="0.2">
      <c r="A2" s="425" t="s">
        <v>1</v>
      </c>
      <c r="B2" s="425" t="s">
        <v>9</v>
      </c>
      <c r="C2" s="425" t="s">
        <v>0</v>
      </c>
      <c r="D2" s="425" t="s">
        <v>14</v>
      </c>
      <c r="E2" s="425" t="s">
        <v>15</v>
      </c>
      <c r="F2" s="44" t="s">
        <v>15</v>
      </c>
      <c r="G2" s="427" t="s">
        <v>12</v>
      </c>
      <c r="H2" s="439" t="s">
        <v>296</v>
      </c>
      <c r="I2" s="440"/>
      <c r="J2" s="440"/>
      <c r="K2" s="440"/>
      <c r="L2" s="441"/>
      <c r="M2" s="16" t="s">
        <v>16</v>
      </c>
      <c r="N2" s="429" t="s">
        <v>39</v>
      </c>
      <c r="O2" s="93"/>
      <c r="P2" s="429" t="s">
        <v>11</v>
      </c>
      <c r="Q2" s="93"/>
      <c r="R2" s="429" t="s">
        <v>21</v>
      </c>
      <c r="S2" s="93"/>
      <c r="T2" s="16" t="s">
        <v>18</v>
      </c>
      <c r="U2" s="93"/>
      <c r="V2" s="16" t="s">
        <v>18</v>
      </c>
      <c r="W2" s="95"/>
      <c r="X2" s="560" t="s">
        <v>13</v>
      </c>
      <c r="Y2" s="506" t="s">
        <v>215</v>
      </c>
      <c r="Z2" s="506"/>
      <c r="AA2" s="506"/>
      <c r="AB2" s="506"/>
      <c r="AC2" s="506"/>
      <c r="AD2" s="506"/>
      <c r="AE2" s="506"/>
      <c r="AF2" s="507"/>
    </row>
    <row r="3" spans="1:32" ht="13.5" customHeight="1" x14ac:dyDescent="0.2">
      <c r="A3" s="426"/>
      <c r="B3" s="426"/>
      <c r="C3" s="426"/>
      <c r="D3" s="426"/>
      <c r="E3" s="426"/>
      <c r="F3" s="44"/>
      <c r="G3" s="428"/>
      <c r="H3" s="222" t="s">
        <v>0</v>
      </c>
      <c r="I3" s="197" t="s">
        <v>14</v>
      </c>
      <c r="J3" s="197" t="s">
        <v>15</v>
      </c>
      <c r="K3" s="196"/>
      <c r="L3" s="222" t="s">
        <v>12</v>
      </c>
      <c r="M3" s="17" t="s">
        <v>17</v>
      </c>
      <c r="N3" s="430"/>
      <c r="O3" s="94"/>
      <c r="P3" s="430"/>
      <c r="Q3" s="94"/>
      <c r="R3" s="430"/>
      <c r="S3" s="94"/>
      <c r="T3" s="17" t="s">
        <v>19</v>
      </c>
      <c r="U3" s="94"/>
      <c r="V3" s="17" t="s">
        <v>20</v>
      </c>
      <c r="W3" s="96"/>
      <c r="X3" s="560"/>
      <c r="Y3" s="506"/>
      <c r="Z3" s="506"/>
      <c r="AA3" s="506"/>
      <c r="AB3" s="506"/>
      <c r="AC3" s="506"/>
      <c r="AD3" s="506"/>
      <c r="AE3" s="506"/>
      <c r="AF3" s="507"/>
    </row>
    <row r="4" spans="1:32" ht="12" hidden="1" customHeight="1" x14ac:dyDescent="0.2">
      <c r="A4" s="14" t="s">
        <v>7</v>
      </c>
      <c r="B4" s="2">
        <v>1</v>
      </c>
      <c r="C4" s="24"/>
      <c r="D4" s="24"/>
      <c r="E4" s="24"/>
      <c r="F4" s="44">
        <f>E4</f>
        <v>0</v>
      </c>
      <c r="G4" s="58" t="str">
        <f>IF((D4*60+F4)=0,"",ROUND((C4*60)/(D4*60+F4),1))</f>
        <v/>
      </c>
      <c r="H4" s="199"/>
      <c r="I4" s="199"/>
      <c r="J4" s="199"/>
      <c r="K4" s="44">
        <f t="shared" ref="K4:K9" si="0">J4</f>
        <v>0</v>
      </c>
      <c r="L4" s="206" t="str">
        <f>IF((I4*60+K4)=0,"",ROUND((H4*60)/(I4*60+K4),1))</f>
        <v/>
      </c>
      <c r="M4" s="78"/>
      <c r="N4" s="78"/>
      <c r="O4" s="107">
        <f>IF(N4="",0,1)</f>
        <v>0</v>
      </c>
      <c r="P4" s="78"/>
      <c r="Q4" s="107">
        <f>IF(P4="",0,1)</f>
        <v>0</v>
      </c>
      <c r="R4" s="78"/>
      <c r="S4" s="107">
        <f>IF(R4="",0,1)</f>
        <v>0</v>
      </c>
      <c r="T4" s="78"/>
      <c r="U4" s="107">
        <f>IF(T4="",0,1)</f>
        <v>0</v>
      </c>
      <c r="V4" s="78"/>
      <c r="W4" s="107">
        <f>IF(V4="",0,1)</f>
        <v>0</v>
      </c>
      <c r="X4" s="152"/>
      <c r="Y4" s="415"/>
      <c r="Z4" s="415"/>
      <c r="AA4" s="415"/>
      <c r="AB4" s="415"/>
      <c r="AC4" s="415"/>
      <c r="AD4" s="415"/>
      <c r="AE4" s="415"/>
      <c r="AF4" s="416"/>
    </row>
    <row r="5" spans="1:32" ht="12" hidden="1" customHeight="1" x14ac:dyDescent="0.2">
      <c r="A5" s="14" t="s">
        <v>8</v>
      </c>
      <c r="B5" s="2">
        <v>1</v>
      </c>
      <c r="C5" s="24"/>
      <c r="D5" s="24"/>
      <c r="E5" s="24"/>
      <c r="F5" s="44">
        <f t="shared" ref="F5:F9" si="1">E5</f>
        <v>0</v>
      </c>
      <c r="G5" s="58" t="str">
        <f t="shared" ref="G5:G9" si="2">IF((D5*60+F5)=0,"",ROUND((C5*60)/(D5*60+F5),1))</f>
        <v/>
      </c>
      <c r="H5" s="199"/>
      <c r="I5" s="199"/>
      <c r="J5" s="199"/>
      <c r="K5" s="44">
        <f t="shared" si="0"/>
        <v>0</v>
      </c>
      <c r="L5" s="206" t="str">
        <f t="shared" ref="L5:L9" si="3">IF((I5*60+K5)=0,"",ROUND((H5*60)/(I5*60+K5),1))</f>
        <v/>
      </c>
      <c r="M5" s="78"/>
      <c r="N5" s="78"/>
      <c r="O5" s="107">
        <f t="shared" ref="O5:W9" si="4">IF(N5="",O4,O4+1)</f>
        <v>0</v>
      </c>
      <c r="P5" s="78"/>
      <c r="Q5" s="107">
        <f t="shared" si="4"/>
        <v>0</v>
      </c>
      <c r="R5" s="78"/>
      <c r="S5" s="107">
        <f t="shared" si="4"/>
        <v>0</v>
      </c>
      <c r="T5" s="78"/>
      <c r="U5" s="107">
        <f t="shared" si="4"/>
        <v>0</v>
      </c>
      <c r="V5" s="78"/>
      <c r="W5" s="107">
        <f t="shared" si="4"/>
        <v>0</v>
      </c>
      <c r="X5" s="152"/>
      <c r="Y5" s="415"/>
      <c r="Z5" s="415"/>
      <c r="AA5" s="415"/>
      <c r="AB5" s="415"/>
      <c r="AC5" s="415"/>
      <c r="AD5" s="415"/>
      <c r="AE5" s="415"/>
      <c r="AF5" s="416"/>
    </row>
    <row r="6" spans="1:32" ht="12" hidden="1" customHeight="1" x14ac:dyDescent="0.2">
      <c r="A6" s="14" t="s">
        <v>2</v>
      </c>
      <c r="B6" s="2">
        <v>1</v>
      </c>
      <c r="C6" s="24"/>
      <c r="D6" s="24"/>
      <c r="E6" s="24"/>
      <c r="F6" s="44">
        <f t="shared" si="1"/>
        <v>0</v>
      </c>
      <c r="G6" s="58" t="str">
        <f t="shared" si="2"/>
        <v/>
      </c>
      <c r="H6" s="199"/>
      <c r="I6" s="199"/>
      <c r="J6" s="199"/>
      <c r="K6" s="44">
        <f t="shared" si="0"/>
        <v>0</v>
      </c>
      <c r="L6" s="206" t="str">
        <f t="shared" si="3"/>
        <v/>
      </c>
      <c r="M6" s="78"/>
      <c r="N6" s="78"/>
      <c r="O6" s="107">
        <f t="shared" si="4"/>
        <v>0</v>
      </c>
      <c r="P6" s="78"/>
      <c r="Q6" s="107">
        <f t="shared" si="4"/>
        <v>0</v>
      </c>
      <c r="R6" s="78"/>
      <c r="S6" s="107">
        <f t="shared" si="4"/>
        <v>0</v>
      </c>
      <c r="T6" s="78"/>
      <c r="U6" s="107">
        <f t="shared" si="4"/>
        <v>0</v>
      </c>
      <c r="V6" s="78"/>
      <c r="W6" s="107">
        <f t="shared" si="4"/>
        <v>0</v>
      </c>
      <c r="X6" s="152"/>
      <c r="Y6" s="415"/>
      <c r="Z6" s="415"/>
      <c r="AA6" s="415"/>
      <c r="AB6" s="415"/>
      <c r="AC6" s="415"/>
      <c r="AD6" s="415"/>
      <c r="AE6" s="415"/>
      <c r="AF6" s="416"/>
    </row>
    <row r="7" spans="1:32" ht="12" customHeight="1" x14ac:dyDescent="0.2">
      <c r="A7" s="14" t="s">
        <v>3</v>
      </c>
      <c r="B7" s="2">
        <v>1</v>
      </c>
      <c r="C7" s="24"/>
      <c r="D7" s="24"/>
      <c r="E7" s="24"/>
      <c r="F7" s="44">
        <f t="shared" si="1"/>
        <v>0</v>
      </c>
      <c r="G7" s="58" t="str">
        <f t="shared" si="2"/>
        <v/>
      </c>
      <c r="H7" s="199"/>
      <c r="I7" s="199"/>
      <c r="J7" s="199"/>
      <c r="K7" s="44">
        <f t="shared" si="0"/>
        <v>0</v>
      </c>
      <c r="L7" s="206" t="str">
        <f t="shared" si="3"/>
        <v/>
      </c>
      <c r="M7" s="78"/>
      <c r="N7" s="78"/>
      <c r="O7" s="107">
        <f t="shared" si="4"/>
        <v>0</v>
      </c>
      <c r="P7" s="78"/>
      <c r="Q7" s="107">
        <f t="shared" si="4"/>
        <v>0</v>
      </c>
      <c r="R7" s="78"/>
      <c r="S7" s="107">
        <f t="shared" si="4"/>
        <v>0</v>
      </c>
      <c r="T7" s="78"/>
      <c r="U7" s="107">
        <f t="shared" si="4"/>
        <v>0</v>
      </c>
      <c r="V7" s="78"/>
      <c r="W7" s="107">
        <f t="shared" si="4"/>
        <v>0</v>
      </c>
      <c r="X7" s="152"/>
      <c r="Y7" s="415"/>
      <c r="Z7" s="415"/>
      <c r="AA7" s="415"/>
      <c r="AB7" s="415"/>
      <c r="AC7" s="415"/>
      <c r="AD7" s="415"/>
      <c r="AE7" s="415"/>
      <c r="AF7" s="416"/>
    </row>
    <row r="8" spans="1:32" ht="12" customHeight="1" x14ac:dyDescent="0.2">
      <c r="A8" s="14" t="s">
        <v>4</v>
      </c>
      <c r="B8" s="2">
        <f t="shared" ref="B8:B9" si="5">B7+1</f>
        <v>2</v>
      </c>
      <c r="C8" s="24"/>
      <c r="D8" s="24"/>
      <c r="E8" s="24"/>
      <c r="F8" s="44">
        <f t="shared" si="1"/>
        <v>0</v>
      </c>
      <c r="G8" s="58" t="str">
        <f t="shared" si="2"/>
        <v/>
      </c>
      <c r="H8" s="199"/>
      <c r="I8" s="199"/>
      <c r="J8" s="199"/>
      <c r="K8" s="44">
        <f t="shared" si="0"/>
        <v>0</v>
      </c>
      <c r="L8" s="206" t="str">
        <f t="shared" si="3"/>
        <v/>
      </c>
      <c r="M8" s="78"/>
      <c r="N8" s="78"/>
      <c r="O8" s="107">
        <f t="shared" si="4"/>
        <v>0</v>
      </c>
      <c r="P8" s="78"/>
      <c r="Q8" s="107">
        <f t="shared" si="4"/>
        <v>0</v>
      </c>
      <c r="R8" s="78"/>
      <c r="S8" s="107">
        <f t="shared" si="4"/>
        <v>0</v>
      </c>
      <c r="T8" s="78"/>
      <c r="U8" s="107">
        <f t="shared" si="4"/>
        <v>0</v>
      </c>
      <c r="V8" s="78"/>
      <c r="W8" s="107">
        <f t="shared" si="4"/>
        <v>0</v>
      </c>
      <c r="X8" s="152"/>
      <c r="Y8" s="415"/>
      <c r="Z8" s="415"/>
      <c r="AA8" s="415"/>
      <c r="AB8" s="415"/>
      <c r="AC8" s="415"/>
      <c r="AD8" s="415"/>
      <c r="AE8" s="415"/>
      <c r="AF8" s="416"/>
    </row>
    <row r="9" spans="1:32" ht="12" customHeight="1" x14ac:dyDescent="0.2">
      <c r="A9" s="75" t="s">
        <v>5</v>
      </c>
      <c r="B9" s="44">
        <f t="shared" si="5"/>
        <v>3</v>
      </c>
      <c r="C9" s="24"/>
      <c r="D9" s="24"/>
      <c r="E9" s="24"/>
      <c r="F9" s="44">
        <f t="shared" si="1"/>
        <v>0</v>
      </c>
      <c r="G9" s="58" t="str">
        <f t="shared" si="2"/>
        <v/>
      </c>
      <c r="H9" s="199"/>
      <c r="I9" s="199"/>
      <c r="J9" s="199"/>
      <c r="K9" s="44">
        <f t="shared" si="0"/>
        <v>0</v>
      </c>
      <c r="L9" s="206" t="str">
        <f t="shared" si="3"/>
        <v/>
      </c>
      <c r="M9" s="78"/>
      <c r="N9" s="78"/>
      <c r="O9" s="107">
        <f t="shared" si="4"/>
        <v>0</v>
      </c>
      <c r="P9" s="78"/>
      <c r="Q9" s="107">
        <f t="shared" si="4"/>
        <v>0</v>
      </c>
      <c r="R9" s="78"/>
      <c r="S9" s="107">
        <f t="shared" si="4"/>
        <v>0</v>
      </c>
      <c r="T9" s="78"/>
      <c r="U9" s="107">
        <f t="shared" si="4"/>
        <v>0</v>
      </c>
      <c r="V9" s="78"/>
      <c r="W9" s="107">
        <f t="shared" si="4"/>
        <v>0</v>
      </c>
      <c r="X9" s="152"/>
      <c r="Y9" s="415"/>
      <c r="Z9" s="415"/>
      <c r="AA9" s="415"/>
      <c r="AB9" s="415"/>
      <c r="AC9" s="415"/>
      <c r="AD9" s="415"/>
      <c r="AE9" s="415"/>
      <c r="AF9" s="416"/>
    </row>
    <row r="10" spans="1:32" ht="12" customHeight="1" x14ac:dyDescent="0.2">
      <c r="A10" s="397" t="s">
        <v>10</v>
      </c>
      <c r="B10" s="398"/>
      <c r="C10" s="11">
        <f>SUM(C4:C9)</f>
        <v>0</v>
      </c>
      <c r="D10" s="11">
        <f>SUM(D4:D9)+ROUNDDOWN(F10/60,0)</f>
        <v>0</v>
      </c>
      <c r="E10" s="11">
        <f>F10-60*ROUNDDOWN(F10/60,0)</f>
        <v>0</v>
      </c>
      <c r="F10" s="90">
        <f>SUM(F4:F9)</f>
        <v>0</v>
      </c>
      <c r="G10" s="34">
        <f>IF((D10*60+E10)=0,0,ROUND((C10*60)/(D10*60+E10),1))</f>
        <v>0</v>
      </c>
      <c r="H10" s="11">
        <f>SUM(H4:H9)</f>
        <v>0</v>
      </c>
      <c r="I10" s="11">
        <f>SUM(I4:I9)+ROUNDDOWN(K10/60,0)</f>
        <v>0</v>
      </c>
      <c r="J10" s="11">
        <f>K10-60*ROUNDDOWN(K10/60,0)</f>
        <v>0</v>
      </c>
      <c r="K10" s="90">
        <f>SUM(K4:K9)</f>
        <v>0</v>
      </c>
      <c r="L10" s="34">
        <f>IF((I10*60+J10)=0,0,ROUND((H10*60)/(I10*60+J10),1))</f>
        <v>0</v>
      </c>
      <c r="M10" s="18">
        <f>SUM(M4:M9)</f>
        <v>0</v>
      </c>
      <c r="N10" s="18">
        <f>IF(SUM(N4:N9)=0,0,ROUND(AVERAGE(N4:N9),0))</f>
        <v>0</v>
      </c>
      <c r="O10" s="108">
        <f>IF(O9=0,0,1)</f>
        <v>0</v>
      </c>
      <c r="P10" s="18">
        <f>IF(SUM(P4:P9)=0,0,ROUND(AVERAGE(P4:P9),0))</f>
        <v>0</v>
      </c>
      <c r="Q10" s="108">
        <f>IF(Q9=0,0,1)</f>
        <v>0</v>
      </c>
      <c r="R10" s="18">
        <f>IF(SUM(R4:R9)=0,0,ROUND(AVERAGE(R4:R9),0))</f>
        <v>0</v>
      </c>
      <c r="S10" s="108">
        <f>IF(S9=0,0,1)</f>
        <v>0</v>
      </c>
      <c r="T10" s="18">
        <f>IF(SUM(T4:T9)=0,0,ROUND(AVERAGE(T4:T9),0))</f>
        <v>0</v>
      </c>
      <c r="U10" s="108">
        <f>IF(U9=0,0,1)</f>
        <v>0</v>
      </c>
      <c r="V10" s="18">
        <f>IF(SUM(V4:V9)=0,0,ROUND(AVERAGE(V4:V9),0))</f>
        <v>0</v>
      </c>
      <c r="W10" s="108">
        <f>IF(W9=0,0,1)</f>
        <v>0</v>
      </c>
      <c r="X10" s="153"/>
      <c r="Y10" s="405"/>
      <c r="Z10" s="405"/>
      <c r="AA10" s="405"/>
      <c r="AB10" s="405"/>
      <c r="AC10" s="405"/>
      <c r="AD10" s="405"/>
      <c r="AE10" s="405"/>
      <c r="AF10" s="406"/>
    </row>
    <row r="11" spans="1:32" ht="12" customHeight="1" x14ac:dyDescent="0.2">
      <c r="A11" s="454" t="s">
        <v>91</v>
      </c>
      <c r="B11" s="455"/>
      <c r="C11" s="46">
        <f>C10+Novembre!C43</f>
        <v>0</v>
      </c>
      <c r="D11" s="46">
        <f>D10+Novembre!D43+ROUNDDOWN(F11/60,0)</f>
        <v>0</v>
      </c>
      <c r="E11" s="46">
        <f>F11-60*ROUNDDOWN(F11/60,0)</f>
        <v>0</v>
      </c>
      <c r="F11" s="91">
        <f>E10+Novembre!E43</f>
        <v>0</v>
      </c>
      <c r="G11" s="46">
        <f>IF((D11*60+E11)=0,0,ROUND((C11*60)/(D11*60+E11),1))</f>
        <v>0</v>
      </c>
      <c r="H11" s="46">
        <f>H10+Novembre!H43</f>
        <v>0</v>
      </c>
      <c r="I11" s="46">
        <f>I10+Novembre!I43+ROUNDDOWN(K11/60,0)</f>
        <v>0</v>
      </c>
      <c r="J11" s="46">
        <f>K11-60*ROUNDDOWN(K11/60,0)</f>
        <v>0</v>
      </c>
      <c r="K11" s="91">
        <f>J10+Novembre!J43</f>
        <v>0</v>
      </c>
      <c r="L11" s="46">
        <f>IF((I11*60+J11)=0,0,ROUND((H11*60)/(I11*60+J11),1))</f>
        <v>0</v>
      </c>
      <c r="M11" s="56">
        <f>M10+Novembre!M43</f>
        <v>0</v>
      </c>
      <c r="N11" s="56">
        <f>IF(N10=0,Novembre!N43,IF(N10+Novembre!N43=0,"",ROUND((SUM(N4:N9)+SUM(Novembre!N36:N42))/(O9+Novembre!O42),0)))</f>
        <v>0</v>
      </c>
      <c r="O11" s="242"/>
      <c r="P11" s="56">
        <f>IF(P10=0,Novembre!P43,IF(P10+Novembre!P43=0,"",ROUND((SUM(P4:P9)+SUM(Novembre!P36:P42))/(Q9+Novembre!Q42),0)))</f>
        <v>0</v>
      </c>
      <c r="Q11" s="242"/>
      <c r="R11" s="56">
        <f>IF(R10=0,Novembre!R43,IF(R10+Novembre!R43=0,"",ROUND((SUM(R4:R9)+SUM(Novembre!R36:R42))/(S9+Novembre!S42),0)))</f>
        <v>0</v>
      </c>
      <c r="S11" s="242"/>
      <c r="T11" s="56">
        <f>IF(T10=0,Novembre!T43,IF(T10+Novembre!T43=0,"",ROUND((SUM(T4:T9)+SUM(Novembre!T36:T42))/(U9+Novembre!U42),0)))</f>
        <v>0</v>
      </c>
      <c r="U11" s="242"/>
      <c r="V11" s="56">
        <f>IF(V10=0,Novembre!V43,IF(V10+Novembre!V43=0,"",ROUND((SUM(V4:V9)+SUM(Novembre!V36:V42))/(W9+Novembre!W42),0)))</f>
        <v>0</v>
      </c>
      <c r="W11" s="242"/>
      <c r="X11" s="151"/>
      <c r="Y11" s="531"/>
      <c r="Z11" s="531"/>
      <c r="AA11" s="531"/>
      <c r="AB11" s="531"/>
      <c r="AC11" s="531"/>
      <c r="AD11" s="531"/>
      <c r="AE11" s="531"/>
      <c r="AF11" s="532"/>
    </row>
    <row r="12" spans="1:32" ht="12" customHeight="1" x14ac:dyDescent="0.2">
      <c r="A12" s="14" t="s">
        <v>6</v>
      </c>
      <c r="B12" s="2">
        <f>B9+1</f>
        <v>4</v>
      </c>
      <c r="C12" s="24"/>
      <c r="D12" s="24"/>
      <c r="E12" s="24"/>
      <c r="F12" s="44">
        <f t="shared" ref="F12:F18" si="6">E12</f>
        <v>0</v>
      </c>
      <c r="G12" s="58" t="str">
        <f t="shared" ref="G12:G18" si="7">IF((D12*60+F12)=0,"",ROUND((C12*60)/(D12*60+F12),1))</f>
        <v/>
      </c>
      <c r="H12" s="199"/>
      <c r="I12" s="199"/>
      <c r="J12" s="199"/>
      <c r="K12" s="44">
        <f>J12</f>
        <v>0</v>
      </c>
      <c r="L12" s="206" t="str">
        <f t="shared" ref="L12:L18" si="8">IF((I12*60+K12)=0,"",ROUND((H12*60)/(I12*60+K12),1))</f>
        <v/>
      </c>
      <c r="M12" s="78"/>
      <c r="N12" s="78"/>
      <c r="O12" s="107">
        <f>IF(N12="",0,1)</f>
        <v>0</v>
      </c>
      <c r="P12" s="78"/>
      <c r="Q12" s="107">
        <f>IF(P12="",0,1)</f>
        <v>0</v>
      </c>
      <c r="R12" s="78"/>
      <c r="S12" s="107">
        <f>IF(R12="",0,1)</f>
        <v>0</v>
      </c>
      <c r="T12" s="78"/>
      <c r="U12" s="107">
        <f>IF(T12="",0,1)</f>
        <v>0</v>
      </c>
      <c r="V12" s="78"/>
      <c r="W12" s="107">
        <f>IF(V12="",0,1)</f>
        <v>0</v>
      </c>
      <c r="X12" s="152"/>
      <c r="Y12" s="415"/>
      <c r="Z12" s="415"/>
      <c r="AA12" s="415"/>
      <c r="AB12" s="415"/>
      <c r="AC12" s="415"/>
      <c r="AD12" s="415"/>
      <c r="AE12" s="415"/>
      <c r="AF12" s="416"/>
    </row>
    <row r="13" spans="1:32" ht="12" customHeight="1" x14ac:dyDescent="0.2">
      <c r="A13" s="14" t="s">
        <v>7</v>
      </c>
      <c r="B13" s="2">
        <f>B12+1</f>
        <v>5</v>
      </c>
      <c r="C13" s="24"/>
      <c r="D13" s="24"/>
      <c r="E13" s="24"/>
      <c r="F13" s="44">
        <f t="shared" si="6"/>
        <v>0</v>
      </c>
      <c r="G13" s="58" t="str">
        <f t="shared" si="7"/>
        <v/>
      </c>
      <c r="H13" s="199"/>
      <c r="I13" s="199"/>
      <c r="J13" s="199"/>
      <c r="K13" s="44">
        <f t="shared" ref="K13:K18" si="9">J13</f>
        <v>0</v>
      </c>
      <c r="L13" s="206" t="str">
        <f t="shared" si="8"/>
        <v/>
      </c>
      <c r="M13" s="78"/>
      <c r="N13" s="78"/>
      <c r="O13" s="107">
        <f t="shared" ref="O13:O18" si="10">IF(N13="",O12,O12+1)</f>
        <v>0</v>
      </c>
      <c r="P13" s="78"/>
      <c r="Q13" s="107">
        <f t="shared" ref="Q13:Q18" si="11">IF(P13="",Q12,Q12+1)</f>
        <v>0</v>
      </c>
      <c r="R13" s="78"/>
      <c r="S13" s="107">
        <f t="shared" ref="S13:S18" si="12">IF(R13="",S12,S12+1)</f>
        <v>0</v>
      </c>
      <c r="T13" s="78"/>
      <c r="U13" s="107">
        <f t="shared" ref="U13:U18" si="13">IF(T13="",U12,U12+1)</f>
        <v>0</v>
      </c>
      <c r="V13" s="78"/>
      <c r="W13" s="107">
        <f t="shared" ref="W13:W18" si="14">IF(V13="",W12,W12+1)</f>
        <v>0</v>
      </c>
      <c r="X13" s="152"/>
      <c r="Y13" s="415"/>
      <c r="Z13" s="415"/>
      <c r="AA13" s="415"/>
      <c r="AB13" s="415"/>
      <c r="AC13" s="415"/>
      <c r="AD13" s="415"/>
      <c r="AE13" s="415"/>
      <c r="AF13" s="416"/>
    </row>
    <row r="14" spans="1:32" ht="12" customHeight="1" x14ac:dyDescent="0.2">
      <c r="A14" s="14" t="s">
        <v>8</v>
      </c>
      <c r="B14" s="2">
        <f t="shared" ref="B14:B18" si="15">B13+1</f>
        <v>6</v>
      </c>
      <c r="C14" s="24"/>
      <c r="D14" s="24"/>
      <c r="E14" s="24"/>
      <c r="F14" s="44">
        <f t="shared" si="6"/>
        <v>0</v>
      </c>
      <c r="G14" s="58" t="str">
        <f t="shared" si="7"/>
        <v/>
      </c>
      <c r="H14" s="199"/>
      <c r="I14" s="199"/>
      <c r="J14" s="199"/>
      <c r="K14" s="44">
        <f t="shared" si="9"/>
        <v>0</v>
      </c>
      <c r="L14" s="206" t="str">
        <f t="shared" si="8"/>
        <v/>
      </c>
      <c r="M14" s="78"/>
      <c r="N14" s="78"/>
      <c r="O14" s="107">
        <f t="shared" si="10"/>
        <v>0</v>
      </c>
      <c r="P14" s="78"/>
      <c r="Q14" s="107">
        <f t="shared" si="11"/>
        <v>0</v>
      </c>
      <c r="R14" s="78"/>
      <c r="S14" s="107">
        <f t="shared" si="12"/>
        <v>0</v>
      </c>
      <c r="T14" s="78"/>
      <c r="U14" s="107">
        <f t="shared" si="13"/>
        <v>0</v>
      </c>
      <c r="V14" s="78"/>
      <c r="W14" s="107">
        <f t="shared" si="14"/>
        <v>0</v>
      </c>
      <c r="X14" s="152"/>
      <c r="Y14" s="415"/>
      <c r="Z14" s="415"/>
      <c r="AA14" s="415"/>
      <c r="AB14" s="415"/>
      <c r="AC14" s="415"/>
      <c r="AD14" s="415"/>
      <c r="AE14" s="415"/>
      <c r="AF14" s="416"/>
    </row>
    <row r="15" spans="1:32" ht="12" customHeight="1" x14ac:dyDescent="0.2">
      <c r="A15" s="14" t="s">
        <v>2</v>
      </c>
      <c r="B15" s="2">
        <f t="shared" si="15"/>
        <v>7</v>
      </c>
      <c r="C15" s="24"/>
      <c r="D15" s="24"/>
      <c r="E15" s="24"/>
      <c r="F15" s="44">
        <f t="shared" si="6"/>
        <v>0</v>
      </c>
      <c r="G15" s="58" t="str">
        <f t="shared" si="7"/>
        <v/>
      </c>
      <c r="H15" s="199"/>
      <c r="I15" s="199"/>
      <c r="J15" s="199"/>
      <c r="K15" s="44">
        <f t="shared" si="9"/>
        <v>0</v>
      </c>
      <c r="L15" s="206" t="str">
        <f t="shared" si="8"/>
        <v/>
      </c>
      <c r="M15" s="78"/>
      <c r="N15" s="78"/>
      <c r="O15" s="107">
        <f t="shared" si="10"/>
        <v>0</v>
      </c>
      <c r="P15" s="78"/>
      <c r="Q15" s="107">
        <f t="shared" si="11"/>
        <v>0</v>
      </c>
      <c r="R15" s="78"/>
      <c r="S15" s="107">
        <f t="shared" si="12"/>
        <v>0</v>
      </c>
      <c r="T15" s="78"/>
      <c r="U15" s="107">
        <f t="shared" si="13"/>
        <v>0</v>
      </c>
      <c r="V15" s="78"/>
      <c r="W15" s="107">
        <f t="shared" si="14"/>
        <v>0</v>
      </c>
      <c r="X15" s="152"/>
      <c r="Y15" s="415"/>
      <c r="Z15" s="415"/>
      <c r="AA15" s="415"/>
      <c r="AB15" s="415"/>
      <c r="AC15" s="415"/>
      <c r="AD15" s="415"/>
      <c r="AE15" s="415"/>
      <c r="AF15" s="416"/>
    </row>
    <row r="16" spans="1:32" ht="12" customHeight="1" x14ac:dyDescent="0.2">
      <c r="A16" s="14" t="s">
        <v>3</v>
      </c>
      <c r="B16" s="2">
        <f t="shared" si="15"/>
        <v>8</v>
      </c>
      <c r="C16" s="24"/>
      <c r="D16" s="24"/>
      <c r="E16" s="24"/>
      <c r="F16" s="44">
        <f t="shared" si="6"/>
        <v>0</v>
      </c>
      <c r="G16" s="58" t="str">
        <f t="shared" si="7"/>
        <v/>
      </c>
      <c r="H16" s="199"/>
      <c r="I16" s="199"/>
      <c r="J16" s="199"/>
      <c r="K16" s="44">
        <f t="shared" si="9"/>
        <v>0</v>
      </c>
      <c r="L16" s="206" t="str">
        <f t="shared" si="8"/>
        <v/>
      </c>
      <c r="M16" s="78"/>
      <c r="N16" s="78"/>
      <c r="O16" s="107">
        <f t="shared" si="10"/>
        <v>0</v>
      </c>
      <c r="P16" s="78"/>
      <c r="Q16" s="107">
        <f t="shared" si="11"/>
        <v>0</v>
      </c>
      <c r="R16" s="78"/>
      <c r="S16" s="107">
        <f t="shared" si="12"/>
        <v>0</v>
      </c>
      <c r="T16" s="78"/>
      <c r="U16" s="107">
        <f t="shared" si="13"/>
        <v>0</v>
      </c>
      <c r="V16" s="78"/>
      <c r="W16" s="107">
        <f t="shared" si="14"/>
        <v>0</v>
      </c>
      <c r="X16" s="152"/>
      <c r="Y16" s="415"/>
      <c r="Z16" s="415"/>
      <c r="AA16" s="415"/>
      <c r="AB16" s="415"/>
      <c r="AC16" s="415"/>
      <c r="AD16" s="415"/>
      <c r="AE16" s="415"/>
      <c r="AF16" s="416"/>
    </row>
    <row r="17" spans="1:32" ht="12" customHeight="1" x14ac:dyDescent="0.2">
      <c r="A17" s="14" t="s">
        <v>4</v>
      </c>
      <c r="B17" s="2">
        <f t="shared" si="15"/>
        <v>9</v>
      </c>
      <c r="C17" s="24"/>
      <c r="D17" s="24"/>
      <c r="E17" s="24"/>
      <c r="F17" s="44">
        <f t="shared" si="6"/>
        <v>0</v>
      </c>
      <c r="G17" s="58" t="str">
        <f t="shared" si="7"/>
        <v/>
      </c>
      <c r="H17" s="199"/>
      <c r="I17" s="199"/>
      <c r="J17" s="199"/>
      <c r="K17" s="44">
        <f t="shared" si="9"/>
        <v>0</v>
      </c>
      <c r="L17" s="206" t="str">
        <f t="shared" si="8"/>
        <v/>
      </c>
      <c r="M17" s="78"/>
      <c r="N17" s="78"/>
      <c r="O17" s="107">
        <f t="shared" si="10"/>
        <v>0</v>
      </c>
      <c r="P17" s="78"/>
      <c r="Q17" s="107">
        <f t="shared" si="11"/>
        <v>0</v>
      </c>
      <c r="R17" s="78"/>
      <c r="S17" s="107">
        <f t="shared" si="12"/>
        <v>0</v>
      </c>
      <c r="T17" s="78"/>
      <c r="U17" s="107">
        <f t="shared" si="13"/>
        <v>0</v>
      </c>
      <c r="V17" s="78"/>
      <c r="W17" s="107">
        <f t="shared" si="14"/>
        <v>0</v>
      </c>
      <c r="X17" s="152"/>
      <c r="Y17" s="415"/>
      <c r="Z17" s="415"/>
      <c r="AA17" s="415"/>
      <c r="AB17" s="415"/>
      <c r="AC17" s="415"/>
      <c r="AD17" s="415"/>
      <c r="AE17" s="415"/>
      <c r="AF17" s="416"/>
    </row>
    <row r="18" spans="1:32" ht="12" customHeight="1" x14ac:dyDescent="0.2">
      <c r="A18" s="75" t="s">
        <v>5</v>
      </c>
      <c r="B18" s="44">
        <f t="shared" si="15"/>
        <v>10</v>
      </c>
      <c r="C18" s="24"/>
      <c r="D18" s="24"/>
      <c r="E18" s="24"/>
      <c r="F18" s="44">
        <f t="shared" si="6"/>
        <v>0</v>
      </c>
      <c r="G18" s="58" t="str">
        <f t="shared" si="7"/>
        <v/>
      </c>
      <c r="H18" s="199"/>
      <c r="I18" s="199"/>
      <c r="J18" s="199"/>
      <c r="K18" s="44">
        <f t="shared" si="9"/>
        <v>0</v>
      </c>
      <c r="L18" s="206" t="str">
        <f t="shared" si="8"/>
        <v/>
      </c>
      <c r="M18" s="78"/>
      <c r="N18" s="78"/>
      <c r="O18" s="107">
        <f t="shared" si="10"/>
        <v>0</v>
      </c>
      <c r="P18" s="78"/>
      <c r="Q18" s="107">
        <f t="shared" si="11"/>
        <v>0</v>
      </c>
      <c r="R18" s="78"/>
      <c r="S18" s="107">
        <f t="shared" si="12"/>
        <v>0</v>
      </c>
      <c r="T18" s="78"/>
      <c r="U18" s="107">
        <f t="shared" si="13"/>
        <v>0</v>
      </c>
      <c r="V18" s="78"/>
      <c r="W18" s="107">
        <f t="shared" si="14"/>
        <v>0</v>
      </c>
      <c r="X18" s="152"/>
      <c r="Y18" s="415"/>
      <c r="Z18" s="415"/>
      <c r="AA18" s="415"/>
      <c r="AB18" s="415"/>
      <c r="AC18" s="415"/>
      <c r="AD18" s="415"/>
      <c r="AE18" s="415"/>
      <c r="AF18" s="416"/>
    </row>
    <row r="19" spans="1:32" ht="12" customHeight="1" x14ac:dyDescent="0.2">
      <c r="A19" s="397" t="s">
        <v>92</v>
      </c>
      <c r="B19" s="398"/>
      <c r="C19" s="11">
        <f>SUM(C12:C18)</f>
        <v>0</v>
      </c>
      <c r="D19" s="11">
        <f>SUM(D12:D18)+ROUNDDOWN(F19/60,0)</f>
        <v>0</v>
      </c>
      <c r="E19" s="11">
        <f>F19-60*ROUNDDOWN(F19/60,0)</f>
        <v>0</v>
      </c>
      <c r="F19" s="90">
        <f>SUM(F12:F18)</f>
        <v>0</v>
      </c>
      <c r="G19" s="34">
        <f>IF((D19*60+E19)=0,0,ROUND((C19*60)/(D19*60+E19),1))</f>
        <v>0</v>
      </c>
      <c r="H19" s="11">
        <f>SUM(H12:H18)</f>
        <v>0</v>
      </c>
      <c r="I19" s="11">
        <f>SUM(I12:I18)+ROUNDDOWN(K19/60,0)</f>
        <v>0</v>
      </c>
      <c r="J19" s="11">
        <f>K19-60*ROUNDDOWN(K19/60,0)</f>
        <v>0</v>
      </c>
      <c r="K19" s="90">
        <f>SUM(K12:K18)</f>
        <v>0</v>
      </c>
      <c r="L19" s="34">
        <f>IF((I19*60+J19)=0,0,ROUND((H19*60)/(I19*60+J19),1))</f>
        <v>0</v>
      </c>
      <c r="M19" s="18">
        <f>SUM(M12:M18)</f>
        <v>0</v>
      </c>
      <c r="N19" s="18">
        <f>IF(SUM(N12:N18)=0,0,ROUND(AVERAGE(N12:N18),0))</f>
        <v>0</v>
      </c>
      <c r="O19" s="108">
        <f>IF(O18=0,0,1)</f>
        <v>0</v>
      </c>
      <c r="P19" s="18">
        <f>IF(SUM(P12:P18)=0,0,ROUND(AVERAGE(P12:P18),0))</f>
        <v>0</v>
      </c>
      <c r="Q19" s="108">
        <f>IF(Q18=0,0,1)</f>
        <v>0</v>
      </c>
      <c r="R19" s="18">
        <f>IF(SUM(R12:R18)=0,0,ROUND(AVERAGE(R12:R18),0))</f>
        <v>0</v>
      </c>
      <c r="S19" s="108">
        <f>IF(S18=0,0,1)</f>
        <v>0</v>
      </c>
      <c r="T19" s="18">
        <f>IF(SUM(T12:T18)=0,0,ROUND(AVERAGE(T12:T18),0))</f>
        <v>0</v>
      </c>
      <c r="U19" s="108">
        <f>IF(U18=0,0,1)</f>
        <v>0</v>
      </c>
      <c r="V19" s="18">
        <f>IF(SUM(V12:V18)=0,0,ROUND(AVERAGE(V12:V18),0))</f>
        <v>0</v>
      </c>
      <c r="W19" s="108">
        <f>IF(W18=0,0,1)</f>
        <v>0</v>
      </c>
      <c r="X19" s="153"/>
      <c r="Y19" s="405"/>
      <c r="Z19" s="405"/>
      <c r="AA19" s="405"/>
      <c r="AB19" s="405"/>
      <c r="AC19" s="405"/>
      <c r="AD19" s="405"/>
      <c r="AE19" s="405"/>
      <c r="AF19" s="406"/>
    </row>
    <row r="20" spans="1:32" ht="12" customHeight="1" x14ac:dyDescent="0.2">
      <c r="A20" s="2" t="s">
        <v>6</v>
      </c>
      <c r="B20" s="2">
        <f>B18+1</f>
        <v>11</v>
      </c>
      <c r="C20" s="24"/>
      <c r="D20" s="24"/>
      <c r="E20" s="24"/>
      <c r="F20" s="44">
        <f t="shared" ref="F20:F26" si="16">E20</f>
        <v>0</v>
      </c>
      <c r="G20" s="58" t="str">
        <f t="shared" ref="G20:G26" si="17">IF((D20*60+F20)=0,"",ROUND((C20*60)/(D20*60+F20),1))</f>
        <v/>
      </c>
      <c r="H20" s="199"/>
      <c r="I20" s="199"/>
      <c r="J20" s="199"/>
      <c r="K20" s="44">
        <f>J20</f>
        <v>0</v>
      </c>
      <c r="L20" s="206" t="str">
        <f t="shared" ref="L20:L26" si="18">IF((I20*60+K20)=0,"",ROUND((H20*60)/(I20*60+K20),1))</f>
        <v/>
      </c>
      <c r="M20" s="78"/>
      <c r="N20" s="78"/>
      <c r="O20" s="107">
        <f>IF(N20="",0,1)</f>
        <v>0</v>
      </c>
      <c r="P20" s="78"/>
      <c r="Q20" s="107">
        <f>IF(P20="",0,1)</f>
        <v>0</v>
      </c>
      <c r="R20" s="78"/>
      <c r="S20" s="107">
        <f>IF(R20="",0,1)</f>
        <v>0</v>
      </c>
      <c r="T20" s="78"/>
      <c r="U20" s="107">
        <f>IF(T20="",0,1)</f>
        <v>0</v>
      </c>
      <c r="V20" s="78"/>
      <c r="W20" s="107">
        <f>IF(V20="",0,1)</f>
        <v>0</v>
      </c>
      <c r="X20" s="152"/>
      <c r="Y20" s="415"/>
      <c r="Z20" s="415"/>
      <c r="AA20" s="415"/>
      <c r="AB20" s="415"/>
      <c r="AC20" s="415"/>
      <c r="AD20" s="415"/>
      <c r="AE20" s="415"/>
      <c r="AF20" s="416"/>
    </row>
    <row r="21" spans="1:32" ht="12" customHeight="1" x14ac:dyDescent="0.2">
      <c r="A21" s="2" t="s">
        <v>7</v>
      </c>
      <c r="B21" s="2">
        <f t="shared" ref="B21:B26" si="19">B20+1</f>
        <v>12</v>
      </c>
      <c r="C21" s="24"/>
      <c r="D21" s="24"/>
      <c r="E21" s="24"/>
      <c r="F21" s="44">
        <f t="shared" si="16"/>
        <v>0</v>
      </c>
      <c r="G21" s="58" t="str">
        <f t="shared" si="17"/>
        <v/>
      </c>
      <c r="H21" s="199"/>
      <c r="I21" s="199"/>
      <c r="J21" s="199"/>
      <c r="K21" s="44">
        <f t="shared" ref="K21:K26" si="20">J21</f>
        <v>0</v>
      </c>
      <c r="L21" s="206" t="str">
        <f t="shared" si="18"/>
        <v/>
      </c>
      <c r="M21" s="78"/>
      <c r="N21" s="78"/>
      <c r="O21" s="107">
        <f t="shared" ref="O21:O26" si="21">IF(N21="",O20,O20+1)</f>
        <v>0</v>
      </c>
      <c r="P21" s="78"/>
      <c r="Q21" s="107">
        <f t="shared" ref="Q21:Q26" si="22">IF(P21="",Q20,Q20+1)</f>
        <v>0</v>
      </c>
      <c r="R21" s="78"/>
      <c r="S21" s="107">
        <f t="shared" ref="S21:S26" si="23">IF(R21="",S20,S20+1)</f>
        <v>0</v>
      </c>
      <c r="T21" s="78"/>
      <c r="U21" s="107">
        <f t="shared" ref="U21:U26" si="24">IF(T21="",U20,U20+1)</f>
        <v>0</v>
      </c>
      <c r="V21" s="78"/>
      <c r="W21" s="107">
        <f t="shared" ref="W21:W26" si="25">IF(V21="",W20,W20+1)</f>
        <v>0</v>
      </c>
      <c r="X21" s="152"/>
      <c r="Y21" s="415"/>
      <c r="Z21" s="415"/>
      <c r="AA21" s="415"/>
      <c r="AB21" s="415"/>
      <c r="AC21" s="415"/>
      <c r="AD21" s="415"/>
      <c r="AE21" s="415"/>
      <c r="AF21" s="416"/>
    </row>
    <row r="22" spans="1:32" ht="12" customHeight="1" x14ac:dyDescent="0.2">
      <c r="A22" s="2" t="s">
        <v>8</v>
      </c>
      <c r="B22" s="2">
        <f t="shared" si="19"/>
        <v>13</v>
      </c>
      <c r="C22" s="24"/>
      <c r="D22" s="24"/>
      <c r="E22" s="24"/>
      <c r="F22" s="44">
        <f t="shared" si="16"/>
        <v>0</v>
      </c>
      <c r="G22" s="58" t="str">
        <f t="shared" si="17"/>
        <v/>
      </c>
      <c r="H22" s="199"/>
      <c r="I22" s="199"/>
      <c r="J22" s="199"/>
      <c r="K22" s="44">
        <f t="shared" si="20"/>
        <v>0</v>
      </c>
      <c r="L22" s="206" t="str">
        <f t="shared" si="18"/>
        <v/>
      </c>
      <c r="M22" s="78"/>
      <c r="N22" s="78"/>
      <c r="O22" s="107">
        <f t="shared" si="21"/>
        <v>0</v>
      </c>
      <c r="P22" s="78"/>
      <c r="Q22" s="107">
        <f t="shared" si="22"/>
        <v>0</v>
      </c>
      <c r="R22" s="78"/>
      <c r="S22" s="107">
        <f t="shared" si="23"/>
        <v>0</v>
      </c>
      <c r="T22" s="78"/>
      <c r="U22" s="107">
        <f t="shared" si="24"/>
        <v>0</v>
      </c>
      <c r="V22" s="78"/>
      <c r="W22" s="107">
        <f t="shared" si="25"/>
        <v>0</v>
      </c>
      <c r="X22" s="152"/>
      <c r="Y22" s="415"/>
      <c r="Z22" s="415"/>
      <c r="AA22" s="415"/>
      <c r="AB22" s="415"/>
      <c r="AC22" s="415"/>
      <c r="AD22" s="415"/>
      <c r="AE22" s="415"/>
      <c r="AF22" s="416"/>
    </row>
    <row r="23" spans="1:32" ht="12" customHeight="1" x14ac:dyDescent="0.2">
      <c r="A23" s="2" t="s">
        <v>2</v>
      </c>
      <c r="B23" s="2">
        <f t="shared" si="19"/>
        <v>14</v>
      </c>
      <c r="C23" s="24"/>
      <c r="D23" s="24"/>
      <c r="E23" s="24"/>
      <c r="F23" s="44">
        <f t="shared" si="16"/>
        <v>0</v>
      </c>
      <c r="G23" s="58" t="str">
        <f t="shared" si="17"/>
        <v/>
      </c>
      <c r="H23" s="199"/>
      <c r="I23" s="199"/>
      <c r="J23" s="199"/>
      <c r="K23" s="44">
        <f t="shared" si="20"/>
        <v>0</v>
      </c>
      <c r="L23" s="206" t="str">
        <f t="shared" si="18"/>
        <v/>
      </c>
      <c r="M23" s="78"/>
      <c r="N23" s="78"/>
      <c r="O23" s="107">
        <f t="shared" si="21"/>
        <v>0</v>
      </c>
      <c r="P23" s="78"/>
      <c r="Q23" s="107">
        <f t="shared" si="22"/>
        <v>0</v>
      </c>
      <c r="R23" s="78"/>
      <c r="S23" s="107">
        <f t="shared" si="23"/>
        <v>0</v>
      </c>
      <c r="T23" s="78"/>
      <c r="U23" s="107">
        <f t="shared" si="24"/>
        <v>0</v>
      </c>
      <c r="V23" s="78"/>
      <c r="W23" s="107">
        <f t="shared" si="25"/>
        <v>0</v>
      </c>
      <c r="X23" s="152"/>
      <c r="Y23" s="415"/>
      <c r="Z23" s="415"/>
      <c r="AA23" s="415"/>
      <c r="AB23" s="415"/>
      <c r="AC23" s="415"/>
      <c r="AD23" s="415"/>
      <c r="AE23" s="415"/>
      <c r="AF23" s="416"/>
    </row>
    <row r="24" spans="1:32" s="6" customFormat="1" ht="12" customHeight="1" x14ac:dyDescent="0.2">
      <c r="A24" s="2" t="s">
        <v>3</v>
      </c>
      <c r="B24" s="2">
        <f t="shared" si="19"/>
        <v>15</v>
      </c>
      <c r="C24" s="24"/>
      <c r="D24" s="24"/>
      <c r="E24" s="24"/>
      <c r="F24" s="44">
        <f t="shared" si="16"/>
        <v>0</v>
      </c>
      <c r="G24" s="58" t="str">
        <f t="shared" si="17"/>
        <v/>
      </c>
      <c r="H24" s="199"/>
      <c r="I24" s="199"/>
      <c r="J24" s="199"/>
      <c r="K24" s="44">
        <f t="shared" si="20"/>
        <v>0</v>
      </c>
      <c r="L24" s="206" t="str">
        <f t="shared" si="18"/>
        <v/>
      </c>
      <c r="M24" s="78"/>
      <c r="N24" s="78"/>
      <c r="O24" s="107">
        <f t="shared" si="21"/>
        <v>0</v>
      </c>
      <c r="P24" s="78"/>
      <c r="Q24" s="107">
        <f t="shared" si="22"/>
        <v>0</v>
      </c>
      <c r="R24" s="78"/>
      <c r="S24" s="107">
        <f t="shared" si="23"/>
        <v>0</v>
      </c>
      <c r="T24" s="78"/>
      <c r="U24" s="107">
        <f t="shared" si="24"/>
        <v>0</v>
      </c>
      <c r="V24" s="78"/>
      <c r="W24" s="107">
        <f t="shared" si="25"/>
        <v>0</v>
      </c>
      <c r="X24" s="152"/>
      <c r="Y24" s="415"/>
      <c r="Z24" s="415"/>
      <c r="AA24" s="415"/>
      <c r="AB24" s="415"/>
      <c r="AC24" s="415"/>
      <c r="AD24" s="415"/>
      <c r="AE24" s="415"/>
      <c r="AF24" s="416"/>
    </row>
    <row r="25" spans="1:32" ht="12" customHeight="1" x14ac:dyDescent="0.2">
      <c r="A25" s="2" t="s">
        <v>4</v>
      </c>
      <c r="B25" s="2">
        <f t="shared" si="19"/>
        <v>16</v>
      </c>
      <c r="C25" s="24"/>
      <c r="D25" s="24"/>
      <c r="E25" s="24"/>
      <c r="F25" s="44">
        <f t="shared" si="16"/>
        <v>0</v>
      </c>
      <c r="G25" s="58" t="str">
        <f t="shared" si="17"/>
        <v/>
      </c>
      <c r="H25" s="199"/>
      <c r="I25" s="199"/>
      <c r="J25" s="199"/>
      <c r="K25" s="44">
        <f t="shared" si="20"/>
        <v>0</v>
      </c>
      <c r="L25" s="206" t="str">
        <f t="shared" si="18"/>
        <v/>
      </c>
      <c r="M25" s="78"/>
      <c r="N25" s="78"/>
      <c r="O25" s="107">
        <f t="shared" si="21"/>
        <v>0</v>
      </c>
      <c r="P25" s="78"/>
      <c r="Q25" s="107">
        <f t="shared" si="22"/>
        <v>0</v>
      </c>
      <c r="R25" s="78"/>
      <c r="S25" s="107">
        <f t="shared" si="23"/>
        <v>0</v>
      </c>
      <c r="T25" s="78"/>
      <c r="U25" s="107">
        <f t="shared" si="24"/>
        <v>0</v>
      </c>
      <c r="V25" s="78"/>
      <c r="W25" s="107">
        <f t="shared" si="25"/>
        <v>0</v>
      </c>
      <c r="X25" s="152"/>
      <c r="Y25" s="390" t="s">
        <v>293</v>
      </c>
      <c r="Z25" s="390"/>
      <c r="AA25" s="390"/>
      <c r="AB25" s="390"/>
      <c r="AC25" s="390"/>
      <c r="AD25" s="390"/>
      <c r="AE25" s="390"/>
      <c r="AF25" s="391"/>
    </row>
    <row r="26" spans="1:32" ht="12" customHeight="1" x14ac:dyDescent="0.2">
      <c r="A26" s="44" t="s">
        <v>5</v>
      </c>
      <c r="B26" s="44">
        <f t="shared" si="19"/>
        <v>17</v>
      </c>
      <c r="C26" s="24"/>
      <c r="D26" s="24"/>
      <c r="E26" s="24"/>
      <c r="F26" s="44">
        <f t="shared" si="16"/>
        <v>0</v>
      </c>
      <c r="G26" s="58" t="str">
        <f t="shared" si="17"/>
        <v/>
      </c>
      <c r="H26" s="199"/>
      <c r="I26" s="199"/>
      <c r="J26" s="199"/>
      <c r="K26" s="44">
        <f t="shared" si="20"/>
        <v>0</v>
      </c>
      <c r="L26" s="206" t="str">
        <f t="shared" si="18"/>
        <v/>
      </c>
      <c r="M26" s="78"/>
      <c r="N26" s="78"/>
      <c r="O26" s="107">
        <f t="shared" si="21"/>
        <v>0</v>
      </c>
      <c r="P26" s="78"/>
      <c r="Q26" s="107">
        <f t="shared" si="22"/>
        <v>0</v>
      </c>
      <c r="R26" s="78"/>
      <c r="S26" s="107">
        <f t="shared" si="23"/>
        <v>0</v>
      </c>
      <c r="T26" s="78"/>
      <c r="U26" s="107">
        <f t="shared" si="24"/>
        <v>0</v>
      </c>
      <c r="V26" s="78"/>
      <c r="W26" s="107">
        <f t="shared" si="25"/>
        <v>0</v>
      </c>
      <c r="X26" s="152"/>
      <c r="Y26" s="386"/>
      <c r="Z26" s="386"/>
      <c r="AA26" s="386"/>
      <c r="AB26" s="386"/>
      <c r="AC26" s="386"/>
      <c r="AD26" s="386"/>
      <c r="AE26" s="386"/>
      <c r="AF26" s="387"/>
    </row>
    <row r="27" spans="1:32" ht="12" customHeight="1" x14ac:dyDescent="0.2">
      <c r="A27" s="397" t="s">
        <v>93</v>
      </c>
      <c r="B27" s="398"/>
      <c r="C27" s="11">
        <f>SUM(C20:C26)</f>
        <v>0</v>
      </c>
      <c r="D27" s="11">
        <f>SUM(D20:D26)+ROUNDDOWN(F27/60,0)</f>
        <v>0</v>
      </c>
      <c r="E27" s="11">
        <f>F27-60*ROUNDDOWN(F27/60,0)</f>
        <v>0</v>
      </c>
      <c r="F27" s="90">
        <f>SUM(F20:F26)</f>
        <v>0</v>
      </c>
      <c r="G27" s="34">
        <f>IF((D27*60+E27)=0,0,ROUND((C27*60)/(D27*60+E27),1))</f>
        <v>0</v>
      </c>
      <c r="H27" s="11">
        <f>SUM(H20:H26)</f>
        <v>0</v>
      </c>
      <c r="I27" s="11">
        <f>SUM(I20:I26)+ROUNDDOWN(K27/60,0)</f>
        <v>0</v>
      </c>
      <c r="J27" s="11">
        <f>K27-60*ROUNDDOWN(K27/60,0)</f>
        <v>0</v>
      </c>
      <c r="K27" s="90">
        <f>SUM(K20:K26)</f>
        <v>0</v>
      </c>
      <c r="L27" s="34">
        <f>IF((I27*60+J27)=0,0,ROUND((H27*60)/(I27*60+J27),1))</f>
        <v>0</v>
      </c>
      <c r="M27" s="18">
        <f>SUM(M20:M26)</f>
        <v>0</v>
      </c>
      <c r="N27" s="18">
        <f>IF(SUM(N20:N26)=0,0,ROUND(AVERAGE(N20:N26),0))</f>
        <v>0</v>
      </c>
      <c r="O27" s="108">
        <f>IF(O26=0,0,1)</f>
        <v>0</v>
      </c>
      <c r="P27" s="18">
        <f>IF(SUM(P20:P26)=0,0,ROUND(AVERAGE(P20:P26),0))</f>
        <v>0</v>
      </c>
      <c r="Q27" s="108">
        <f>IF(Q26=0,0,1)</f>
        <v>0</v>
      </c>
      <c r="R27" s="18">
        <f>IF(SUM(R20:R26)=0,0,ROUND(AVERAGE(R20:R26),0))</f>
        <v>0</v>
      </c>
      <c r="S27" s="108">
        <f>IF(S26=0,0,1)</f>
        <v>0</v>
      </c>
      <c r="T27" s="18">
        <f>IF(SUM(T20:T26)=0,0,ROUND(AVERAGE(T20:T26),0))</f>
        <v>0</v>
      </c>
      <c r="U27" s="108">
        <f>IF(U26=0,0,1)</f>
        <v>0</v>
      </c>
      <c r="V27" s="18">
        <f>IF(SUM(V20:V26)=0,0,ROUND(AVERAGE(V20:V26),0))</f>
        <v>0</v>
      </c>
      <c r="W27" s="108">
        <f>IF(W26=0,0,1)</f>
        <v>0</v>
      </c>
      <c r="X27" s="153"/>
      <c r="Y27" s="405"/>
      <c r="Z27" s="405"/>
      <c r="AA27" s="405"/>
      <c r="AB27" s="405"/>
      <c r="AC27" s="405"/>
      <c r="AD27" s="405"/>
      <c r="AE27" s="405"/>
      <c r="AF27" s="406"/>
    </row>
    <row r="28" spans="1:32" ht="12" customHeight="1" x14ac:dyDescent="0.2">
      <c r="A28" s="14" t="s">
        <v>6</v>
      </c>
      <c r="B28" s="2">
        <f>B26+1</f>
        <v>18</v>
      </c>
      <c r="C28" s="24"/>
      <c r="D28" s="24"/>
      <c r="E28" s="24"/>
      <c r="F28" s="44">
        <f t="shared" ref="F28:F34" si="26">E28</f>
        <v>0</v>
      </c>
      <c r="G28" s="58" t="str">
        <f t="shared" ref="G28:G34" si="27">IF((D28*60+F28)=0,"",ROUND((C28*60)/(D28*60+F28),1))</f>
        <v/>
      </c>
      <c r="H28" s="199"/>
      <c r="I28" s="199"/>
      <c r="J28" s="199"/>
      <c r="K28" s="44">
        <f>J28</f>
        <v>0</v>
      </c>
      <c r="L28" s="206" t="str">
        <f t="shared" ref="L28:L34" si="28">IF((I28*60+K28)=0,"",ROUND((H28*60)/(I28*60+K28),1))</f>
        <v/>
      </c>
      <c r="M28" s="78"/>
      <c r="N28" s="78"/>
      <c r="O28" s="107">
        <f>IF(N28="",0,1)</f>
        <v>0</v>
      </c>
      <c r="P28" s="78"/>
      <c r="Q28" s="107">
        <f>IF(P28="",0,1)</f>
        <v>0</v>
      </c>
      <c r="R28" s="78"/>
      <c r="S28" s="107">
        <f>IF(R28="",0,1)</f>
        <v>0</v>
      </c>
      <c r="T28" s="78"/>
      <c r="U28" s="107">
        <f>IF(T28="",0,1)</f>
        <v>0</v>
      </c>
      <c r="V28" s="78"/>
      <c r="W28" s="107">
        <f>IF(V28="",0,1)</f>
        <v>0</v>
      </c>
      <c r="X28" s="152"/>
      <c r="Y28" s="386"/>
      <c r="Z28" s="386"/>
      <c r="AA28" s="386"/>
      <c r="AB28" s="386"/>
      <c r="AC28" s="386"/>
      <c r="AD28" s="386"/>
      <c r="AE28" s="386"/>
      <c r="AF28" s="387"/>
    </row>
    <row r="29" spans="1:32" ht="12" customHeight="1" x14ac:dyDescent="0.2">
      <c r="A29" s="14" t="s">
        <v>7</v>
      </c>
      <c r="B29" s="2">
        <f t="shared" ref="B29:B34" si="29">B28+1</f>
        <v>19</v>
      </c>
      <c r="C29" s="24"/>
      <c r="D29" s="24"/>
      <c r="E29" s="24"/>
      <c r="F29" s="44">
        <f t="shared" si="26"/>
        <v>0</v>
      </c>
      <c r="G29" s="58" t="str">
        <f t="shared" si="27"/>
        <v/>
      </c>
      <c r="H29" s="199"/>
      <c r="I29" s="199"/>
      <c r="J29" s="199"/>
      <c r="K29" s="44">
        <f t="shared" ref="K29:K34" si="30">J29</f>
        <v>0</v>
      </c>
      <c r="L29" s="206" t="str">
        <f t="shared" si="28"/>
        <v/>
      </c>
      <c r="M29" s="78"/>
      <c r="N29" s="78"/>
      <c r="O29" s="107">
        <f t="shared" ref="O29:O34" si="31">IF(N29="",O28,O28+1)</f>
        <v>0</v>
      </c>
      <c r="P29" s="78"/>
      <c r="Q29" s="107">
        <f t="shared" ref="Q29:Q34" si="32">IF(P29="",Q28,Q28+1)</f>
        <v>0</v>
      </c>
      <c r="R29" s="78"/>
      <c r="S29" s="107">
        <f t="shared" ref="S29:S34" si="33">IF(R29="",S28,S28+1)</f>
        <v>0</v>
      </c>
      <c r="T29" s="78"/>
      <c r="U29" s="107">
        <f t="shared" ref="U29:U34" si="34">IF(T29="",U28,U28+1)</f>
        <v>0</v>
      </c>
      <c r="V29" s="78"/>
      <c r="W29" s="107">
        <f t="shared" ref="W29:W34" si="35">IF(V29="",W28,W28+1)</f>
        <v>0</v>
      </c>
      <c r="X29" s="152"/>
      <c r="Y29" s="386"/>
      <c r="Z29" s="386"/>
      <c r="AA29" s="386"/>
      <c r="AB29" s="386"/>
      <c r="AC29" s="386"/>
      <c r="AD29" s="386"/>
      <c r="AE29" s="386"/>
      <c r="AF29" s="387"/>
    </row>
    <row r="30" spans="1:32" ht="12" customHeight="1" x14ac:dyDescent="0.2">
      <c r="A30" s="14" t="s">
        <v>8</v>
      </c>
      <c r="B30" s="2">
        <f t="shared" si="29"/>
        <v>20</v>
      </c>
      <c r="C30" s="24"/>
      <c r="D30" s="24"/>
      <c r="E30" s="24"/>
      <c r="F30" s="44">
        <f t="shared" si="26"/>
        <v>0</v>
      </c>
      <c r="G30" s="58" t="str">
        <f t="shared" si="27"/>
        <v/>
      </c>
      <c r="H30" s="199"/>
      <c r="I30" s="199"/>
      <c r="J30" s="199"/>
      <c r="K30" s="44">
        <f t="shared" si="30"/>
        <v>0</v>
      </c>
      <c r="L30" s="206" t="str">
        <f t="shared" si="28"/>
        <v/>
      </c>
      <c r="M30" s="78"/>
      <c r="N30" s="78"/>
      <c r="O30" s="107">
        <f t="shared" si="31"/>
        <v>0</v>
      </c>
      <c r="P30" s="78"/>
      <c r="Q30" s="107">
        <f t="shared" si="32"/>
        <v>0</v>
      </c>
      <c r="R30" s="78"/>
      <c r="S30" s="107">
        <f t="shared" si="33"/>
        <v>0</v>
      </c>
      <c r="T30" s="78"/>
      <c r="U30" s="107">
        <f t="shared" si="34"/>
        <v>0</v>
      </c>
      <c r="V30" s="78"/>
      <c r="W30" s="107">
        <f t="shared" si="35"/>
        <v>0</v>
      </c>
      <c r="X30" s="152"/>
      <c r="Y30" s="386"/>
      <c r="Z30" s="386"/>
      <c r="AA30" s="386"/>
      <c r="AB30" s="386"/>
      <c r="AC30" s="386"/>
      <c r="AD30" s="386"/>
      <c r="AE30" s="386"/>
      <c r="AF30" s="387"/>
    </row>
    <row r="31" spans="1:32" ht="12" customHeight="1" x14ac:dyDescent="0.2">
      <c r="A31" s="14" t="s">
        <v>2</v>
      </c>
      <c r="B31" s="2">
        <f t="shared" si="29"/>
        <v>21</v>
      </c>
      <c r="C31" s="24"/>
      <c r="D31" s="24"/>
      <c r="E31" s="24"/>
      <c r="F31" s="44">
        <f t="shared" si="26"/>
        <v>0</v>
      </c>
      <c r="G31" s="58" t="str">
        <f t="shared" si="27"/>
        <v/>
      </c>
      <c r="H31" s="199"/>
      <c r="I31" s="199"/>
      <c r="J31" s="199"/>
      <c r="K31" s="44">
        <f t="shared" si="30"/>
        <v>0</v>
      </c>
      <c r="L31" s="206" t="str">
        <f t="shared" si="28"/>
        <v/>
      </c>
      <c r="M31" s="78"/>
      <c r="N31" s="78"/>
      <c r="O31" s="107">
        <f t="shared" si="31"/>
        <v>0</v>
      </c>
      <c r="P31" s="78"/>
      <c r="Q31" s="107">
        <f t="shared" si="32"/>
        <v>0</v>
      </c>
      <c r="R31" s="78"/>
      <c r="S31" s="107">
        <f t="shared" si="33"/>
        <v>0</v>
      </c>
      <c r="T31" s="78"/>
      <c r="U31" s="107">
        <f t="shared" si="34"/>
        <v>0</v>
      </c>
      <c r="V31" s="78"/>
      <c r="W31" s="107">
        <f t="shared" si="35"/>
        <v>0</v>
      </c>
      <c r="X31" s="152"/>
      <c r="Y31" s="386"/>
      <c r="Z31" s="386"/>
      <c r="AA31" s="386"/>
      <c r="AB31" s="386"/>
      <c r="AC31" s="386"/>
      <c r="AD31" s="386"/>
      <c r="AE31" s="386"/>
      <c r="AF31" s="387"/>
    </row>
    <row r="32" spans="1:32" ht="12" customHeight="1" x14ac:dyDescent="0.2">
      <c r="A32" s="14" t="s">
        <v>3</v>
      </c>
      <c r="B32" s="2">
        <f t="shared" si="29"/>
        <v>22</v>
      </c>
      <c r="C32" s="24"/>
      <c r="D32" s="24"/>
      <c r="E32" s="24"/>
      <c r="F32" s="44">
        <f t="shared" si="26"/>
        <v>0</v>
      </c>
      <c r="G32" s="58" t="str">
        <f t="shared" si="27"/>
        <v/>
      </c>
      <c r="H32" s="199"/>
      <c r="I32" s="199"/>
      <c r="J32" s="199"/>
      <c r="K32" s="44">
        <f t="shared" si="30"/>
        <v>0</v>
      </c>
      <c r="L32" s="206" t="str">
        <f t="shared" si="28"/>
        <v/>
      </c>
      <c r="M32" s="78"/>
      <c r="N32" s="78"/>
      <c r="O32" s="107">
        <f t="shared" si="31"/>
        <v>0</v>
      </c>
      <c r="P32" s="78"/>
      <c r="Q32" s="107">
        <f t="shared" si="32"/>
        <v>0</v>
      </c>
      <c r="R32" s="78"/>
      <c r="S32" s="107">
        <f t="shared" si="33"/>
        <v>0</v>
      </c>
      <c r="T32" s="78"/>
      <c r="U32" s="107">
        <f t="shared" si="34"/>
        <v>0</v>
      </c>
      <c r="V32" s="78"/>
      <c r="W32" s="107">
        <f t="shared" si="35"/>
        <v>0</v>
      </c>
      <c r="X32" s="152"/>
      <c r="Y32" s="386"/>
      <c r="Z32" s="386"/>
      <c r="AA32" s="386"/>
      <c r="AB32" s="386"/>
      <c r="AC32" s="386"/>
      <c r="AD32" s="386"/>
      <c r="AE32" s="386"/>
      <c r="AF32" s="387"/>
    </row>
    <row r="33" spans="1:33" ht="12" customHeight="1" x14ac:dyDescent="0.2">
      <c r="A33" s="14" t="s">
        <v>4</v>
      </c>
      <c r="B33" s="2">
        <f t="shared" si="29"/>
        <v>23</v>
      </c>
      <c r="C33" s="24"/>
      <c r="D33" s="24"/>
      <c r="E33" s="24"/>
      <c r="F33" s="44">
        <f t="shared" si="26"/>
        <v>0</v>
      </c>
      <c r="G33" s="58" t="str">
        <f t="shared" si="27"/>
        <v/>
      </c>
      <c r="H33" s="199"/>
      <c r="I33" s="199"/>
      <c r="J33" s="199"/>
      <c r="K33" s="44">
        <f t="shared" si="30"/>
        <v>0</v>
      </c>
      <c r="L33" s="206" t="str">
        <f t="shared" si="28"/>
        <v/>
      </c>
      <c r="M33" s="78"/>
      <c r="N33" s="78"/>
      <c r="O33" s="107">
        <f t="shared" si="31"/>
        <v>0</v>
      </c>
      <c r="P33" s="78"/>
      <c r="Q33" s="107">
        <f t="shared" si="32"/>
        <v>0</v>
      </c>
      <c r="R33" s="78"/>
      <c r="S33" s="107">
        <f t="shared" si="33"/>
        <v>0</v>
      </c>
      <c r="T33" s="78"/>
      <c r="U33" s="107">
        <f t="shared" si="34"/>
        <v>0</v>
      </c>
      <c r="V33" s="78"/>
      <c r="W33" s="107">
        <f t="shared" si="35"/>
        <v>0</v>
      </c>
      <c r="X33" s="152"/>
      <c r="Y33" s="386"/>
      <c r="Z33" s="386"/>
      <c r="AA33" s="386"/>
      <c r="AB33" s="386"/>
      <c r="AC33" s="386"/>
      <c r="AD33" s="386"/>
      <c r="AE33" s="386"/>
      <c r="AF33" s="387"/>
    </row>
    <row r="34" spans="1:33" ht="12" customHeight="1" x14ac:dyDescent="0.2">
      <c r="A34" s="75" t="s">
        <v>5</v>
      </c>
      <c r="B34" s="44">
        <f t="shared" si="29"/>
        <v>24</v>
      </c>
      <c r="C34" s="24"/>
      <c r="D34" s="24"/>
      <c r="E34" s="24"/>
      <c r="F34" s="44">
        <f t="shared" si="26"/>
        <v>0</v>
      </c>
      <c r="G34" s="58" t="str">
        <f t="shared" si="27"/>
        <v/>
      </c>
      <c r="H34" s="199"/>
      <c r="I34" s="199"/>
      <c r="J34" s="199"/>
      <c r="K34" s="44">
        <f t="shared" si="30"/>
        <v>0</v>
      </c>
      <c r="L34" s="206" t="str">
        <f t="shared" si="28"/>
        <v/>
      </c>
      <c r="M34" s="78"/>
      <c r="N34" s="78"/>
      <c r="O34" s="107">
        <f t="shared" si="31"/>
        <v>0</v>
      </c>
      <c r="P34" s="78"/>
      <c r="Q34" s="107">
        <f t="shared" si="32"/>
        <v>0</v>
      </c>
      <c r="R34" s="78"/>
      <c r="S34" s="107">
        <f t="shared" si="33"/>
        <v>0</v>
      </c>
      <c r="T34" s="78"/>
      <c r="U34" s="107">
        <f t="shared" si="34"/>
        <v>0</v>
      </c>
      <c r="V34" s="78"/>
      <c r="W34" s="107">
        <f t="shared" si="35"/>
        <v>0</v>
      </c>
      <c r="X34" s="152"/>
      <c r="Y34" s="386"/>
      <c r="Z34" s="386"/>
      <c r="AA34" s="386"/>
      <c r="AB34" s="386"/>
      <c r="AC34" s="386"/>
      <c r="AD34" s="386"/>
      <c r="AE34" s="386"/>
      <c r="AF34" s="387"/>
    </row>
    <row r="35" spans="1:33" ht="12" customHeight="1" x14ac:dyDescent="0.2">
      <c r="A35" s="397" t="s">
        <v>94</v>
      </c>
      <c r="B35" s="398"/>
      <c r="C35" s="11">
        <f>SUM(C28:C34)</f>
        <v>0</v>
      </c>
      <c r="D35" s="11">
        <f>SUM(D28:D34)+ROUNDDOWN(F35/60,0)</f>
        <v>0</v>
      </c>
      <c r="E35" s="11">
        <f>F35-60*ROUNDDOWN(F35/60,0)</f>
        <v>0</v>
      </c>
      <c r="F35" s="90">
        <f>SUM(F28:F34)</f>
        <v>0</v>
      </c>
      <c r="G35" s="34">
        <f>IF((D35*60+E35)=0,0,ROUND((C35*60)/(D35*60+E35),1))</f>
        <v>0</v>
      </c>
      <c r="H35" s="11">
        <f>SUM(H28:H34)</f>
        <v>0</v>
      </c>
      <c r="I35" s="11">
        <f>SUM(I28:I34)+ROUNDDOWN(K35/60,0)</f>
        <v>0</v>
      </c>
      <c r="J35" s="11">
        <f>K35-60*ROUNDDOWN(K35/60,0)</f>
        <v>0</v>
      </c>
      <c r="K35" s="90">
        <f>SUM(K28:K34)</f>
        <v>0</v>
      </c>
      <c r="L35" s="34">
        <f>IF((I35*60+J35)=0,0,ROUND((H35*60)/(I35*60+J35),1))</f>
        <v>0</v>
      </c>
      <c r="M35" s="18">
        <f>SUM(M28:M34)</f>
        <v>0</v>
      </c>
      <c r="N35" s="18">
        <f>IF(SUM(N28:N34)=0,0,ROUND(AVERAGE(N28:N34),0))</f>
        <v>0</v>
      </c>
      <c r="O35" s="108">
        <f>IF(O34=0,0,1)</f>
        <v>0</v>
      </c>
      <c r="P35" s="18">
        <f>IF(SUM(P28:P34)=0,0,ROUND(AVERAGE(P28:P34),0))</f>
        <v>0</v>
      </c>
      <c r="Q35" s="108">
        <f>IF(Q34=0,0,1)</f>
        <v>0</v>
      </c>
      <c r="R35" s="18">
        <f>IF(SUM(R28:R34)=0,0,ROUND(AVERAGE(R28:R34),0))</f>
        <v>0</v>
      </c>
      <c r="S35" s="108">
        <f>IF(S34=0,0,1)</f>
        <v>0</v>
      </c>
      <c r="T35" s="18">
        <f>IF(SUM(T28:T34)=0,0,ROUND(AVERAGE(T28:T34),0))</f>
        <v>0</v>
      </c>
      <c r="U35" s="108">
        <f>IF(U34=0,0,1)</f>
        <v>0</v>
      </c>
      <c r="V35" s="18">
        <f>IF(SUM(V28:V34)=0,0,ROUND(AVERAGE(V28:V34),0))</f>
        <v>0</v>
      </c>
      <c r="W35" s="108">
        <f>IF(W34=0,0,1)</f>
        <v>0</v>
      </c>
      <c r="X35" s="150"/>
      <c r="Y35" s="412"/>
      <c r="Z35" s="412"/>
      <c r="AA35" s="412"/>
      <c r="AB35" s="412"/>
      <c r="AC35" s="412"/>
      <c r="AD35" s="412"/>
      <c r="AE35" s="412"/>
      <c r="AF35" s="413"/>
    </row>
    <row r="36" spans="1:33" ht="12" customHeight="1" x14ac:dyDescent="0.2">
      <c r="A36" s="75" t="s">
        <v>6</v>
      </c>
      <c r="B36" s="44">
        <f>B34+1</f>
        <v>25</v>
      </c>
      <c r="C36" s="24"/>
      <c r="D36" s="24"/>
      <c r="E36" s="24"/>
      <c r="F36" s="44">
        <f t="shared" ref="F36:F42" si="36">E36</f>
        <v>0</v>
      </c>
      <c r="G36" s="58" t="str">
        <f t="shared" ref="G36:G42" si="37">IF((D36*60+F36)=0,"",ROUND((C36*60)/(D36*60+F36),1))</f>
        <v/>
      </c>
      <c r="H36" s="199"/>
      <c r="I36" s="199"/>
      <c r="J36" s="199"/>
      <c r="K36" s="44">
        <f>J36</f>
        <v>0</v>
      </c>
      <c r="L36" s="206" t="str">
        <f t="shared" ref="L36:L42" si="38">IF((I36*60+K36)=0,"",ROUND((H36*60)/(I36*60+K36),1))</f>
        <v/>
      </c>
      <c r="M36" s="78"/>
      <c r="N36" s="78"/>
      <c r="O36" s="107">
        <f>IF(N36="",0,1)</f>
        <v>0</v>
      </c>
      <c r="P36" s="78"/>
      <c r="Q36" s="107">
        <f t="shared" ref="Q36" si="39">IF(P36="",0,1)</f>
        <v>0</v>
      </c>
      <c r="R36" s="78"/>
      <c r="S36" s="107">
        <f t="shared" ref="S36" si="40">IF(R36="",0,1)</f>
        <v>0</v>
      </c>
      <c r="T36" s="78"/>
      <c r="U36" s="107">
        <f t="shared" ref="U36" si="41">IF(T36="",0,1)</f>
        <v>0</v>
      </c>
      <c r="V36" s="78"/>
      <c r="W36" s="107">
        <f t="shared" ref="W36" si="42">IF(V36="",0,1)</f>
        <v>0</v>
      </c>
      <c r="X36" s="152"/>
      <c r="Y36" s="390" t="s">
        <v>294</v>
      </c>
      <c r="Z36" s="390"/>
      <c r="AA36" s="390"/>
      <c r="AB36" s="390"/>
      <c r="AC36" s="390"/>
      <c r="AD36" s="390"/>
      <c r="AE36" s="390"/>
      <c r="AF36" s="391"/>
    </row>
    <row r="37" spans="1:33" ht="12" customHeight="1" x14ac:dyDescent="0.2">
      <c r="A37" s="14" t="s">
        <v>7</v>
      </c>
      <c r="B37" s="2">
        <f t="shared" ref="B37:B42" si="43">B36+1</f>
        <v>26</v>
      </c>
      <c r="C37" s="24"/>
      <c r="D37" s="24"/>
      <c r="E37" s="24"/>
      <c r="F37" s="44">
        <f t="shared" si="36"/>
        <v>0</v>
      </c>
      <c r="G37" s="58" t="str">
        <f t="shared" si="37"/>
        <v/>
      </c>
      <c r="H37" s="199"/>
      <c r="I37" s="199"/>
      <c r="J37" s="199"/>
      <c r="K37" s="44">
        <f t="shared" ref="K37:K42" si="44">J37</f>
        <v>0</v>
      </c>
      <c r="L37" s="206" t="str">
        <f t="shared" si="38"/>
        <v/>
      </c>
      <c r="M37" s="78"/>
      <c r="N37" s="78"/>
      <c r="O37" s="107">
        <f>IF(N37="",O36,O36+1)</f>
        <v>0</v>
      </c>
      <c r="P37" s="78"/>
      <c r="Q37" s="107">
        <f>IF(P37="",Q36,Q36+1)</f>
        <v>0</v>
      </c>
      <c r="R37" s="78"/>
      <c r="S37" s="107">
        <f>IF(R37="",S36,S36+1)</f>
        <v>0</v>
      </c>
      <c r="T37" s="78"/>
      <c r="U37" s="107">
        <f>IF(T37="",U36,U36+1)</f>
        <v>0</v>
      </c>
      <c r="V37" s="78"/>
      <c r="W37" s="107">
        <f>IF(V37="",W36,W36+1)</f>
        <v>0</v>
      </c>
      <c r="X37" s="152"/>
      <c r="Y37" s="386"/>
      <c r="Z37" s="386"/>
      <c r="AA37" s="386"/>
      <c r="AB37" s="386"/>
      <c r="AC37" s="386"/>
      <c r="AD37" s="386"/>
      <c r="AE37" s="386"/>
      <c r="AF37" s="387"/>
    </row>
    <row r="38" spans="1:33" ht="12" customHeight="1" x14ac:dyDescent="0.2">
      <c r="A38" s="14" t="s">
        <v>8</v>
      </c>
      <c r="B38" s="2">
        <f t="shared" si="43"/>
        <v>27</v>
      </c>
      <c r="C38" s="24"/>
      <c r="D38" s="24"/>
      <c r="E38" s="24"/>
      <c r="F38" s="44">
        <f t="shared" si="36"/>
        <v>0</v>
      </c>
      <c r="G38" s="58" t="str">
        <f t="shared" si="37"/>
        <v/>
      </c>
      <c r="H38" s="199"/>
      <c r="I38" s="199"/>
      <c r="J38" s="199"/>
      <c r="K38" s="44">
        <f t="shared" si="44"/>
        <v>0</v>
      </c>
      <c r="L38" s="206" t="str">
        <f t="shared" si="38"/>
        <v/>
      </c>
      <c r="M38" s="78"/>
      <c r="N38" s="78"/>
      <c r="O38" s="107">
        <f>IF(N38="",O37,O37+1)</f>
        <v>0</v>
      </c>
      <c r="P38" s="78"/>
      <c r="Q38" s="107">
        <f t="shared" ref="Q38:Q42" si="45">IF(P38="",Q37,Q37+1)</f>
        <v>0</v>
      </c>
      <c r="R38" s="78"/>
      <c r="S38" s="107">
        <f t="shared" ref="S38:S42" si="46">IF(R38="",S37,S37+1)</f>
        <v>0</v>
      </c>
      <c r="T38" s="78"/>
      <c r="U38" s="107">
        <f t="shared" ref="U38:U42" si="47">IF(T38="",U37,U37+1)</f>
        <v>0</v>
      </c>
      <c r="V38" s="78"/>
      <c r="W38" s="107">
        <f t="shared" ref="W38:W42" si="48">IF(V38="",W37,W37+1)</f>
        <v>0</v>
      </c>
      <c r="X38" s="152"/>
      <c r="Y38" s="386"/>
      <c r="Z38" s="386"/>
      <c r="AA38" s="386"/>
      <c r="AB38" s="386"/>
      <c r="AC38" s="386"/>
      <c r="AD38" s="386"/>
      <c r="AE38" s="386"/>
      <c r="AF38" s="387"/>
    </row>
    <row r="39" spans="1:33" ht="12" customHeight="1" x14ac:dyDescent="0.2">
      <c r="A39" s="14" t="s">
        <v>2</v>
      </c>
      <c r="B39" s="2">
        <f t="shared" si="43"/>
        <v>28</v>
      </c>
      <c r="C39" s="24"/>
      <c r="D39" s="24"/>
      <c r="E39" s="24"/>
      <c r="F39" s="44">
        <f t="shared" si="36"/>
        <v>0</v>
      </c>
      <c r="G39" s="58" t="str">
        <f t="shared" si="37"/>
        <v/>
      </c>
      <c r="H39" s="199"/>
      <c r="I39" s="199"/>
      <c r="J39" s="199"/>
      <c r="K39" s="44">
        <f t="shared" si="44"/>
        <v>0</v>
      </c>
      <c r="L39" s="206" t="str">
        <f t="shared" si="38"/>
        <v/>
      </c>
      <c r="M39" s="78"/>
      <c r="N39" s="78"/>
      <c r="O39" s="107">
        <f t="shared" ref="O39:O42" si="49">IF(N39="",O38,O38+1)</f>
        <v>0</v>
      </c>
      <c r="P39" s="78"/>
      <c r="Q39" s="107">
        <f t="shared" si="45"/>
        <v>0</v>
      </c>
      <c r="R39" s="78"/>
      <c r="S39" s="107">
        <f t="shared" si="46"/>
        <v>0</v>
      </c>
      <c r="T39" s="78"/>
      <c r="U39" s="107">
        <f t="shared" si="47"/>
        <v>0</v>
      </c>
      <c r="V39" s="78"/>
      <c r="W39" s="107">
        <f t="shared" si="48"/>
        <v>0</v>
      </c>
      <c r="X39" s="152"/>
      <c r="Y39" s="386"/>
      <c r="Z39" s="386"/>
      <c r="AA39" s="386"/>
      <c r="AB39" s="386"/>
      <c r="AC39" s="386"/>
      <c r="AD39" s="386"/>
      <c r="AE39" s="386"/>
      <c r="AF39" s="387"/>
    </row>
    <row r="40" spans="1:33" ht="12" customHeight="1" x14ac:dyDescent="0.2">
      <c r="A40" s="14" t="s">
        <v>3</v>
      </c>
      <c r="B40" s="2">
        <f t="shared" si="43"/>
        <v>29</v>
      </c>
      <c r="C40" s="24"/>
      <c r="D40" s="24"/>
      <c r="E40" s="24"/>
      <c r="F40" s="44">
        <f t="shared" si="36"/>
        <v>0</v>
      </c>
      <c r="G40" s="58" t="str">
        <f t="shared" si="37"/>
        <v/>
      </c>
      <c r="H40" s="199"/>
      <c r="I40" s="199"/>
      <c r="J40" s="199"/>
      <c r="K40" s="44">
        <f t="shared" si="44"/>
        <v>0</v>
      </c>
      <c r="L40" s="206" t="str">
        <f t="shared" si="38"/>
        <v/>
      </c>
      <c r="M40" s="78"/>
      <c r="N40" s="78"/>
      <c r="O40" s="107">
        <f t="shared" si="49"/>
        <v>0</v>
      </c>
      <c r="P40" s="78"/>
      <c r="Q40" s="107">
        <f t="shared" si="45"/>
        <v>0</v>
      </c>
      <c r="R40" s="78"/>
      <c r="S40" s="107">
        <f t="shared" si="46"/>
        <v>0</v>
      </c>
      <c r="T40" s="78"/>
      <c r="U40" s="107">
        <f t="shared" si="47"/>
        <v>0</v>
      </c>
      <c r="V40" s="78"/>
      <c r="W40" s="107">
        <f t="shared" si="48"/>
        <v>0</v>
      </c>
      <c r="X40" s="152"/>
      <c r="Y40" s="386"/>
      <c r="Z40" s="386"/>
      <c r="AA40" s="386"/>
      <c r="AB40" s="386"/>
      <c r="AC40" s="386"/>
      <c r="AD40" s="386"/>
      <c r="AE40" s="386"/>
      <c r="AF40" s="387"/>
    </row>
    <row r="41" spans="1:33" ht="12" customHeight="1" x14ac:dyDescent="0.2">
      <c r="A41" s="14" t="s">
        <v>4</v>
      </c>
      <c r="B41" s="2">
        <f t="shared" si="43"/>
        <v>30</v>
      </c>
      <c r="C41" s="24"/>
      <c r="D41" s="24"/>
      <c r="E41" s="24"/>
      <c r="F41" s="44">
        <f t="shared" si="36"/>
        <v>0</v>
      </c>
      <c r="G41" s="58" t="str">
        <f t="shared" si="37"/>
        <v/>
      </c>
      <c r="H41" s="199"/>
      <c r="I41" s="199"/>
      <c r="J41" s="199"/>
      <c r="K41" s="44">
        <f t="shared" si="44"/>
        <v>0</v>
      </c>
      <c r="L41" s="206" t="str">
        <f t="shared" si="38"/>
        <v/>
      </c>
      <c r="M41" s="78"/>
      <c r="N41" s="78"/>
      <c r="O41" s="107">
        <f t="shared" si="49"/>
        <v>0</v>
      </c>
      <c r="P41" s="78"/>
      <c r="Q41" s="107">
        <f t="shared" si="45"/>
        <v>0</v>
      </c>
      <c r="R41" s="78"/>
      <c r="S41" s="107">
        <f t="shared" si="46"/>
        <v>0</v>
      </c>
      <c r="T41" s="78"/>
      <c r="U41" s="107">
        <f t="shared" si="47"/>
        <v>0</v>
      </c>
      <c r="V41" s="78"/>
      <c r="W41" s="107">
        <f t="shared" si="48"/>
        <v>0</v>
      </c>
      <c r="X41" s="152"/>
      <c r="Y41" s="386"/>
      <c r="Z41" s="386"/>
      <c r="AA41" s="386"/>
      <c r="AB41" s="386"/>
      <c r="AC41" s="386"/>
      <c r="AD41" s="386"/>
      <c r="AE41" s="386"/>
      <c r="AF41" s="387"/>
    </row>
    <row r="42" spans="1:33" ht="12" customHeight="1" x14ac:dyDescent="0.2">
      <c r="A42" s="75" t="s">
        <v>5</v>
      </c>
      <c r="B42" s="44">
        <f t="shared" si="43"/>
        <v>31</v>
      </c>
      <c r="C42" s="24"/>
      <c r="D42" s="24"/>
      <c r="E42" s="24"/>
      <c r="F42" s="44">
        <f t="shared" si="36"/>
        <v>0</v>
      </c>
      <c r="G42" s="58" t="str">
        <f t="shared" si="37"/>
        <v/>
      </c>
      <c r="H42" s="199"/>
      <c r="I42" s="199"/>
      <c r="J42" s="199"/>
      <c r="K42" s="44">
        <f t="shared" si="44"/>
        <v>0</v>
      </c>
      <c r="L42" s="206" t="str">
        <f t="shared" si="38"/>
        <v/>
      </c>
      <c r="M42" s="78"/>
      <c r="N42" s="78"/>
      <c r="O42" s="107">
        <f t="shared" si="49"/>
        <v>0</v>
      </c>
      <c r="P42" s="78"/>
      <c r="Q42" s="107">
        <f t="shared" si="45"/>
        <v>0</v>
      </c>
      <c r="R42" s="78"/>
      <c r="S42" s="107">
        <f t="shared" si="46"/>
        <v>0</v>
      </c>
      <c r="T42" s="78"/>
      <c r="U42" s="107">
        <f t="shared" si="47"/>
        <v>0</v>
      </c>
      <c r="V42" s="78"/>
      <c r="W42" s="107">
        <f t="shared" si="48"/>
        <v>0</v>
      </c>
      <c r="X42" s="152"/>
      <c r="Y42" s="390" t="s">
        <v>295</v>
      </c>
      <c r="Z42" s="390"/>
      <c r="AA42" s="390"/>
      <c r="AB42" s="390"/>
      <c r="AC42" s="390"/>
      <c r="AD42" s="390"/>
      <c r="AE42" s="390"/>
      <c r="AF42" s="391"/>
    </row>
    <row r="43" spans="1:33" ht="12" customHeight="1" x14ac:dyDescent="0.2">
      <c r="A43" s="397" t="s">
        <v>269</v>
      </c>
      <c r="B43" s="398"/>
      <c r="C43" s="11">
        <f>SUM(C36:C42)</f>
        <v>0</v>
      </c>
      <c r="D43" s="11">
        <f>SUM(D36:D42)+ROUNDDOWN(F43/60,0)</f>
        <v>0</v>
      </c>
      <c r="E43" s="11">
        <f>F43-60*ROUNDDOWN(F43/60,0)</f>
        <v>0</v>
      </c>
      <c r="F43" s="90">
        <f>SUM(F36:F42)</f>
        <v>0</v>
      </c>
      <c r="G43" s="34">
        <f>IF((D43*60+E43)=0,0,ROUND((C43*60)/(D43*60+E43),1))</f>
        <v>0</v>
      </c>
      <c r="H43" s="11">
        <f>SUM(H36:H42)</f>
        <v>0</v>
      </c>
      <c r="I43" s="11">
        <f>SUM(I36:I42)+ROUNDDOWN(K43/60,0)</f>
        <v>0</v>
      </c>
      <c r="J43" s="11">
        <f>K43-60*ROUNDDOWN(K43/60,0)</f>
        <v>0</v>
      </c>
      <c r="K43" s="90">
        <f>SUM(K36:K42)</f>
        <v>0</v>
      </c>
      <c r="L43" s="34">
        <f>IF((I43*60+J43)=0,0,ROUND((H43*60)/(I43*60+J43),1))</f>
        <v>0</v>
      </c>
      <c r="M43" s="18">
        <f>SUM(M36:M42)</f>
        <v>0</v>
      </c>
      <c r="N43" s="18">
        <f>IF(SUM(N36:N42)=0,0,ROUND(AVERAGE(N36:N42),0))</f>
        <v>0</v>
      </c>
      <c r="O43" s="108">
        <f>IF(O42=0,0,1)</f>
        <v>0</v>
      </c>
      <c r="P43" s="18">
        <f>IF(SUM(P36:P42)=0,0,ROUND(AVERAGE(P36:P42),0))</f>
        <v>0</v>
      </c>
      <c r="Q43" s="108">
        <f>IF(Q42=0,0,1)</f>
        <v>0</v>
      </c>
      <c r="R43" s="18">
        <f>IF(SUM(R36:R42)=0,0,ROUND(AVERAGE(R36:R42),0))</f>
        <v>0</v>
      </c>
      <c r="S43" s="108">
        <f>IF(S42=0,0,1)</f>
        <v>0</v>
      </c>
      <c r="T43" s="18">
        <f>IF(SUM(T36:T42)=0,0,ROUND(AVERAGE(T36:T42),0))</f>
        <v>0</v>
      </c>
      <c r="U43" s="108">
        <f>IF(U42=0,0,1)</f>
        <v>0</v>
      </c>
      <c r="V43" s="18">
        <f>IF(SUM(V36:V42)=0,0,ROUND(AVERAGE(V36:V42),0))</f>
        <v>0</v>
      </c>
      <c r="W43" s="108">
        <f>IF(W42=0,0,1)</f>
        <v>0</v>
      </c>
      <c r="X43" s="153"/>
      <c r="Y43" s="405" t="s">
        <v>268</v>
      </c>
      <c r="Z43" s="405"/>
      <c r="AA43" s="405"/>
      <c r="AB43" s="405"/>
      <c r="AC43" s="405"/>
      <c r="AD43" s="405"/>
      <c r="AE43" s="405"/>
      <c r="AF43" s="406"/>
    </row>
    <row r="44" spans="1:33" ht="12" customHeight="1" x14ac:dyDescent="0.2">
      <c r="A44" s="394" t="s">
        <v>38</v>
      </c>
      <c r="B44" s="395"/>
      <c r="C44" s="12">
        <f>C10+C19+C27+C35+C43</f>
        <v>0</v>
      </c>
      <c r="D44" s="9">
        <f>D10+D19+D27+D35+D43+ROUNDDOWN(F44/60,0)</f>
        <v>0</v>
      </c>
      <c r="E44" s="9">
        <f>F44-60*ROUNDDOWN(F44/60,0)</f>
        <v>0</v>
      </c>
      <c r="F44" s="92">
        <f>E10+E19+E27+E35+E43</f>
        <v>0</v>
      </c>
      <c r="G44" s="38">
        <f>IF((D44*60+E44)=0,0,ROUND((C44*60)/(D44*60+E44),1))</f>
        <v>0</v>
      </c>
      <c r="H44" s="12">
        <f>H10+H19+H27+H35+H43</f>
        <v>0</v>
      </c>
      <c r="I44" s="9">
        <f>I10+I19+I27+I35+I43+ROUNDDOWN(K44/60,0)</f>
        <v>0</v>
      </c>
      <c r="J44" s="9">
        <f>K44-60*ROUNDDOWN(K44/60,0)</f>
        <v>0</v>
      </c>
      <c r="K44" s="92">
        <f>J10+J19+J27+J35+J43</f>
        <v>0</v>
      </c>
      <c r="L44" s="38">
        <f>IF((I44*60+J44)=0,0,ROUND((H44*60)/(I44*60+J44),1))</f>
        <v>0</v>
      </c>
      <c r="M44" s="28">
        <f>M10+M19+M27+M35+M43</f>
        <v>0</v>
      </c>
      <c r="N44" s="19" t="str">
        <f>IF(N45=0,"",(N10+N19+N27+N35+N43)/N45)</f>
        <v/>
      </c>
      <c r="O44" s="242"/>
      <c r="P44" s="19" t="str">
        <f>IF(P45=0,"",(P10+P19+P27+P35+P43)/P45)</f>
        <v/>
      </c>
      <c r="Q44" s="242"/>
      <c r="R44" s="19" t="str">
        <f>IF(R45=0,"",(R10+R19+R27+R35+R43)/R45)</f>
        <v/>
      </c>
      <c r="S44" s="242"/>
      <c r="T44" s="19" t="str">
        <f>IF(T45=0,"",(T10+T19+T27+T35+T43)/T45)</f>
        <v/>
      </c>
      <c r="U44" s="242"/>
      <c r="V44" s="19" t="str">
        <f>IF(V45=0,"",(V10+V19+V27+V35+V43)/V45)</f>
        <v/>
      </c>
      <c r="W44" s="242"/>
      <c r="X44" s="23"/>
      <c r="Y44" s="23"/>
      <c r="Z44" s="23"/>
      <c r="AA44" s="2" t="s">
        <v>0</v>
      </c>
      <c r="AB44" s="2" t="s">
        <v>14</v>
      </c>
      <c r="AC44" s="2" t="s">
        <v>15</v>
      </c>
      <c r="AD44" s="2"/>
      <c r="AE44" s="2" t="s">
        <v>12</v>
      </c>
      <c r="AF44" s="2" t="s">
        <v>16</v>
      </c>
    </row>
    <row r="45" spans="1:33" ht="12" customHeight="1" x14ac:dyDescent="0.2">
      <c r="A45" s="396"/>
      <c r="B45" s="396"/>
      <c r="C45" s="2" t="s">
        <v>0</v>
      </c>
      <c r="D45" s="2" t="s">
        <v>14</v>
      </c>
      <c r="E45" s="2" t="s">
        <v>15</v>
      </c>
      <c r="F45" s="44"/>
      <c r="G45" s="2" t="s">
        <v>12</v>
      </c>
      <c r="H45" s="206" t="s">
        <v>0</v>
      </c>
      <c r="I45" s="206" t="s">
        <v>14</v>
      </c>
      <c r="J45" s="206" t="s">
        <v>15</v>
      </c>
      <c r="K45" s="2"/>
      <c r="L45" s="206" t="s">
        <v>12</v>
      </c>
      <c r="M45" s="22" t="s">
        <v>16</v>
      </c>
      <c r="N45" s="106">
        <f>O10+O19+O27+O35+O43</f>
        <v>0</v>
      </c>
      <c r="O45" s="104"/>
      <c r="P45" s="106">
        <f>Q10+Q19+Q27+Q35+Q43</f>
        <v>0</v>
      </c>
      <c r="Q45" s="104"/>
      <c r="R45" s="106">
        <f>S10+S19+S27+S35+S43</f>
        <v>0</v>
      </c>
      <c r="S45" s="104"/>
      <c r="T45" s="106">
        <f>U10+U19+U27+U35+U43</f>
        <v>0</v>
      </c>
      <c r="U45" s="104"/>
      <c r="V45" s="106">
        <f>W10+W19+W27+W35+W43</f>
        <v>0</v>
      </c>
      <c r="W45" s="123"/>
      <c r="Y45" s="401" t="s">
        <v>136</v>
      </c>
      <c r="Z45" s="403"/>
      <c r="AA45" s="15">
        <f>C44+Novembre!AA45</f>
        <v>0</v>
      </c>
      <c r="AB45" s="15">
        <f>D44+Novembre!AB45+ROUNDDOWN(AD45/60,0)</f>
        <v>0</v>
      </c>
      <c r="AC45" s="10">
        <f>AD45-60*ROUNDDOWN(AD45/60,0)</f>
        <v>0</v>
      </c>
      <c r="AD45" s="55">
        <f>E44+Novembre!AC45</f>
        <v>0</v>
      </c>
      <c r="AE45" s="10">
        <f>IF((AB45*60+AC45)=0,0,ROUND((AA45*60)/(AB45*60+AC45),1))</f>
        <v>0</v>
      </c>
      <c r="AF45" s="15">
        <f>M44+Novembre!AE45</f>
        <v>0</v>
      </c>
    </row>
    <row r="46" spans="1:33" ht="15" customHeight="1" x14ac:dyDescent="0.2">
      <c r="A46" s="544" t="s">
        <v>255</v>
      </c>
      <c r="B46" s="545"/>
      <c r="C46" s="31">
        <f>'Décembre 22'!$C$45</f>
        <v>0</v>
      </c>
      <c r="D46" s="30">
        <f>'Décembre 22'!$D$45</f>
        <v>0</v>
      </c>
      <c r="E46" s="30">
        <f>'Décembre 22'!$E$45</f>
        <v>0</v>
      </c>
      <c r="F46" s="243"/>
      <c r="G46" s="32">
        <f>IF((D46*60+E46)=0,0,ROUND((C46*60)/(D46*60+E46),1))</f>
        <v>0</v>
      </c>
      <c r="H46" s="209">
        <f>Novembre!H46</f>
        <v>0</v>
      </c>
      <c r="I46" s="207">
        <f>Mai!$I$49</f>
        <v>0</v>
      </c>
      <c r="J46" s="207">
        <f>Mai!$J$49</f>
        <v>0</v>
      </c>
      <c r="K46" s="61"/>
      <c r="L46" s="207">
        <f>IF((I46*60+J46)=0,0,ROUND((H46*60)/(I46*60+J46),1))</f>
        <v>0</v>
      </c>
      <c r="M46" s="35">
        <f>'Décembre 22'!$M$45</f>
        <v>0</v>
      </c>
      <c r="Y46" s="548" t="s">
        <v>256</v>
      </c>
      <c r="Z46" s="550"/>
      <c r="AA46" s="143">
        <f>C44+Novembre!AA46</f>
        <v>0</v>
      </c>
      <c r="AB46" s="141">
        <f>D44+Novembre!AB46+ROUNDDOWN(AD46/60,0)</f>
        <v>0</v>
      </c>
      <c r="AC46" s="141">
        <f>AD46-60*ROUNDDOWN(AD46/60,0)</f>
        <v>0</v>
      </c>
      <c r="AD46" s="55">
        <f>E44+Novembre!AC46</f>
        <v>0</v>
      </c>
      <c r="AE46" s="141">
        <f>IF((AB46*60+AC46)=0,0,ROUND((AA46*60)/(AB46*60+AC46),1))</f>
        <v>0</v>
      </c>
      <c r="AF46" s="143">
        <f>M44+Novembre!AE46</f>
        <v>0</v>
      </c>
      <c r="AG46">
        <f>AB46</f>
        <v>0</v>
      </c>
    </row>
    <row r="47" spans="1:33" ht="15" customHeight="1" x14ac:dyDescent="0.2">
      <c r="A47" s="471" t="s">
        <v>24</v>
      </c>
      <c r="B47" s="471"/>
      <c r="C47" s="31">
        <f>Janvier!C49</f>
        <v>0</v>
      </c>
      <c r="D47" s="31">
        <f>Janvier!D49</f>
        <v>0</v>
      </c>
      <c r="E47" s="31">
        <f>Janvier!E49</f>
        <v>0</v>
      </c>
      <c r="F47" s="81"/>
      <c r="G47" s="30">
        <f t="shared" ref="G47:G52" si="50">IF((D47*60+E47)=0,0,ROUND((C47*60)/(D47*60+E47),1))</f>
        <v>0</v>
      </c>
      <c r="H47" s="209">
        <f>Novembre!H47</f>
        <v>0</v>
      </c>
      <c r="I47" s="206">
        <f>Mai!$I$50</f>
        <v>0</v>
      </c>
      <c r="J47" s="206">
        <f>Mai!$J$50</f>
        <v>0</v>
      </c>
      <c r="K47" s="55"/>
      <c r="L47" s="207">
        <f>IF((I47*60+J47)=0,0,ROUND((H47*60)/(I47*60+J47),1))</f>
        <v>0</v>
      </c>
      <c r="M47" s="33">
        <f>Janvier!M49</f>
        <v>0</v>
      </c>
      <c r="Y47" s="556" t="s">
        <v>233</v>
      </c>
      <c r="Z47" s="559"/>
      <c r="AA47" s="186"/>
      <c r="AB47" s="186"/>
      <c r="AC47" s="186"/>
      <c r="AD47" s="44"/>
      <c r="AE47" s="184">
        <f t="shared" ref="AE47:AE57" si="51">IF((AB47*60+AC47)=0,0,ROUND((AA47*60)/(AB47*60+AC47),1))</f>
        <v>0</v>
      </c>
      <c r="AF47" s="186"/>
      <c r="AG47">
        <f>AG46+AB47</f>
        <v>0</v>
      </c>
    </row>
    <row r="48" spans="1:33" ht="15" customHeight="1" x14ac:dyDescent="0.2">
      <c r="A48" s="471" t="s">
        <v>26</v>
      </c>
      <c r="B48" s="483"/>
      <c r="C48" s="31">
        <f>Février!C44</f>
        <v>0</v>
      </c>
      <c r="D48" s="31">
        <f>Février!D44</f>
        <v>0</v>
      </c>
      <c r="E48" s="31">
        <f>Février!E44</f>
        <v>0</v>
      </c>
      <c r="F48" s="81"/>
      <c r="G48" s="30">
        <f t="shared" si="50"/>
        <v>0</v>
      </c>
      <c r="H48" s="209">
        <f>Novembre!H48</f>
        <v>0</v>
      </c>
      <c r="I48" s="206">
        <f>Mai!$I$51</f>
        <v>0</v>
      </c>
      <c r="J48" s="206">
        <f>Mai!$J$51</f>
        <v>0</v>
      </c>
      <c r="K48" s="55"/>
      <c r="L48" s="207">
        <f>IF((I48*60+J48)=0,0,ROUND((H48*60)/(I48*60+J48),1))</f>
        <v>0</v>
      </c>
      <c r="M48" s="33">
        <f>Février!M44</f>
        <v>0</v>
      </c>
      <c r="Y48" s="556" t="s">
        <v>216</v>
      </c>
      <c r="Z48" s="559"/>
      <c r="AA48" s="186"/>
      <c r="AB48" s="186"/>
      <c r="AC48" s="186"/>
      <c r="AD48" s="44"/>
      <c r="AE48" s="184">
        <f t="shared" si="51"/>
        <v>0</v>
      </c>
      <c r="AF48" s="186"/>
      <c r="AG48">
        <f t="shared" ref="AG48:AG61" si="52">AG47+AB48</f>
        <v>0</v>
      </c>
    </row>
    <row r="49" spans="1:33" ht="15" customHeight="1" x14ac:dyDescent="0.2">
      <c r="A49" s="471" t="s">
        <v>27</v>
      </c>
      <c r="B49" s="471"/>
      <c r="C49" s="31">
        <f>Mars!C44</f>
        <v>0</v>
      </c>
      <c r="D49" s="31">
        <f>Mars!D44</f>
        <v>0</v>
      </c>
      <c r="E49" s="31">
        <f>Mars!E44</f>
        <v>0</v>
      </c>
      <c r="F49" s="81"/>
      <c r="G49" s="30">
        <f t="shared" si="50"/>
        <v>0</v>
      </c>
      <c r="H49" s="209">
        <f>Novembre!H49</f>
        <v>0</v>
      </c>
      <c r="I49" s="206">
        <f>Mai!$I$52</f>
        <v>0</v>
      </c>
      <c r="J49" s="206">
        <f>Mai!$J$52</f>
        <v>0</v>
      </c>
      <c r="K49" s="55"/>
      <c r="L49" s="207">
        <f>IF((I49*60+J49)=0,0,ROUND((H49*60)/(I49*60+J49),1))</f>
        <v>0</v>
      </c>
      <c r="M49" s="33">
        <f>Mars!M44</f>
        <v>0</v>
      </c>
      <c r="Y49" s="556" t="s">
        <v>195</v>
      </c>
      <c r="Z49" s="559"/>
      <c r="AA49" s="186"/>
      <c r="AB49" s="186"/>
      <c r="AC49" s="186"/>
      <c r="AD49" s="44"/>
      <c r="AE49" s="184">
        <f t="shared" si="51"/>
        <v>0</v>
      </c>
      <c r="AF49" s="186"/>
      <c r="AG49">
        <f t="shared" si="52"/>
        <v>0</v>
      </c>
    </row>
    <row r="50" spans="1:33" ht="15" customHeight="1" x14ac:dyDescent="0.2">
      <c r="A50" s="471" t="s">
        <v>30</v>
      </c>
      <c r="B50" s="471"/>
      <c r="C50" s="31">
        <f>Avril!C43</f>
        <v>0</v>
      </c>
      <c r="D50" s="31">
        <f>Avril!D43</f>
        <v>0</v>
      </c>
      <c r="E50" s="30">
        <f>Avril!E43</f>
        <v>0</v>
      </c>
      <c r="F50" s="81"/>
      <c r="G50" s="30">
        <f t="shared" si="50"/>
        <v>0</v>
      </c>
      <c r="H50" s="209">
        <f>Novembre!H50</f>
        <v>0</v>
      </c>
      <c r="I50" s="208">
        <f>Mai!$I$53</f>
        <v>0</v>
      </c>
      <c r="J50" s="206">
        <f>Mai!$J$53</f>
        <v>0</v>
      </c>
      <c r="K50" s="55"/>
      <c r="L50" s="207">
        <f>IF((I50*60+J50)=0,0,ROUND((H50*60)/(I50*60+J50),1))</f>
        <v>0</v>
      </c>
      <c r="M50" s="33">
        <f>Avril!M43</f>
        <v>0</v>
      </c>
      <c r="Y50" s="556" t="s">
        <v>192</v>
      </c>
      <c r="Z50" s="559"/>
      <c r="AA50" s="186"/>
      <c r="AB50" s="186"/>
      <c r="AC50" s="186"/>
      <c r="AD50" s="44"/>
      <c r="AE50" s="184">
        <f t="shared" si="51"/>
        <v>0</v>
      </c>
      <c r="AF50" s="186"/>
      <c r="AG50">
        <f t="shared" si="52"/>
        <v>0</v>
      </c>
    </row>
    <row r="51" spans="1:33" ht="15" customHeight="1" x14ac:dyDescent="0.2">
      <c r="A51" s="471" t="s">
        <v>31</v>
      </c>
      <c r="B51" s="471"/>
      <c r="C51" s="31">
        <f>Mai!C47</f>
        <v>0</v>
      </c>
      <c r="D51" s="30">
        <f>Mai!D47</f>
        <v>0</v>
      </c>
      <c r="E51" s="30">
        <f>Mai!E47</f>
        <v>0</v>
      </c>
      <c r="F51" s="81"/>
      <c r="G51" s="30">
        <f t="shared" si="50"/>
        <v>0</v>
      </c>
      <c r="H51" s="209">
        <f>Novembre!H51</f>
        <v>0</v>
      </c>
      <c r="I51" s="206">
        <f>Mai!$I$47</f>
        <v>0</v>
      </c>
      <c r="J51" s="206">
        <f>Mai!$J$47</f>
        <v>0</v>
      </c>
      <c r="K51" s="55"/>
      <c r="L51" s="207">
        <f t="shared" ref="L51:L58" si="53">IF((I51*60+J51)=0,0,ROUND((H51*60)/(I51*60+J51),1))</f>
        <v>0</v>
      </c>
      <c r="M51" s="33">
        <f>Mai!M47</f>
        <v>0</v>
      </c>
      <c r="Y51" s="556" t="s">
        <v>191</v>
      </c>
      <c r="Z51" s="559"/>
      <c r="AA51" s="186"/>
      <c r="AB51" s="186"/>
      <c r="AC51" s="186"/>
      <c r="AD51" s="44"/>
      <c r="AE51" s="184">
        <f t="shared" si="51"/>
        <v>0</v>
      </c>
      <c r="AF51" s="186"/>
      <c r="AG51">
        <f t="shared" si="52"/>
        <v>0</v>
      </c>
    </row>
    <row r="52" spans="1:33" ht="15" customHeight="1" x14ac:dyDescent="0.2">
      <c r="A52" s="471" t="s">
        <v>32</v>
      </c>
      <c r="B52" s="471"/>
      <c r="C52" s="31">
        <f>Juin!C47</f>
        <v>0</v>
      </c>
      <c r="D52" s="31">
        <f>Juin!D47</f>
        <v>0</v>
      </c>
      <c r="E52" s="31">
        <f>Juin!E47</f>
        <v>0</v>
      </c>
      <c r="F52" s="249"/>
      <c r="G52" s="30">
        <f t="shared" si="50"/>
        <v>0</v>
      </c>
      <c r="H52" s="209">
        <f>Novembre!H52</f>
        <v>0</v>
      </c>
      <c r="I52" s="206">
        <f>Juin!$I$47</f>
        <v>0</v>
      </c>
      <c r="J52" s="206">
        <f>Juin!$J$47</f>
        <v>0</v>
      </c>
      <c r="K52" s="55"/>
      <c r="L52" s="207">
        <f t="shared" si="53"/>
        <v>0</v>
      </c>
      <c r="M52" s="35">
        <f>Juin!M47</f>
        <v>0</v>
      </c>
      <c r="Y52" s="556" t="s">
        <v>182</v>
      </c>
      <c r="Z52" s="559"/>
      <c r="AA52" s="186"/>
      <c r="AB52" s="186"/>
      <c r="AC52" s="186"/>
      <c r="AD52" s="44"/>
      <c r="AE52" s="184">
        <f t="shared" si="51"/>
        <v>0</v>
      </c>
      <c r="AF52" s="186"/>
      <c r="AG52">
        <f t="shared" si="52"/>
        <v>0</v>
      </c>
    </row>
    <row r="53" spans="1:33" ht="15" customHeight="1" x14ac:dyDescent="0.2">
      <c r="A53" s="471" t="s">
        <v>33</v>
      </c>
      <c r="B53" s="471"/>
      <c r="C53" s="31">
        <f>Juillet!$C$47</f>
        <v>0</v>
      </c>
      <c r="D53" s="31">
        <f>Juillet!$D$47</f>
        <v>0</v>
      </c>
      <c r="E53" s="31">
        <f>Juillet!$E$47</f>
        <v>0</v>
      </c>
      <c r="F53" s="81"/>
      <c r="G53" s="30">
        <f t="shared" ref="G53:G57" si="54">IF((D53*60+E53)=0,0,ROUND((C53*60)/(D53*60+E53),1))</f>
        <v>0</v>
      </c>
      <c r="H53" s="209">
        <f>Novembre!H53</f>
        <v>0</v>
      </c>
      <c r="I53" s="206">
        <f>Juillet!$I$47</f>
        <v>0</v>
      </c>
      <c r="J53" s="206">
        <f>Juillet!$J$47</f>
        <v>0</v>
      </c>
      <c r="K53" s="55"/>
      <c r="L53" s="207">
        <f t="shared" si="53"/>
        <v>0</v>
      </c>
      <c r="M53" s="35">
        <f>Juillet!$M$47</f>
        <v>0</v>
      </c>
      <c r="X53" s="139"/>
      <c r="Y53" s="556" t="s">
        <v>181</v>
      </c>
      <c r="Z53" s="559"/>
      <c r="AA53" s="186"/>
      <c r="AB53" s="186"/>
      <c r="AC53" s="186"/>
      <c r="AD53" s="44"/>
      <c r="AE53" s="184">
        <f t="shared" si="51"/>
        <v>0</v>
      </c>
      <c r="AF53" s="250"/>
      <c r="AG53">
        <f t="shared" si="52"/>
        <v>0</v>
      </c>
    </row>
    <row r="54" spans="1:33" ht="15" customHeight="1" x14ac:dyDescent="0.2">
      <c r="A54" s="471" t="s">
        <v>34</v>
      </c>
      <c r="B54" s="471"/>
      <c r="C54" s="31">
        <f>Août!$C$44</f>
        <v>0</v>
      </c>
      <c r="D54" s="31">
        <f>Août!$D$44</f>
        <v>0</v>
      </c>
      <c r="E54" s="31">
        <f>Août!$E$44</f>
        <v>0</v>
      </c>
      <c r="F54" s="55"/>
      <c r="G54" s="30">
        <f t="shared" si="54"/>
        <v>0</v>
      </c>
      <c r="H54" s="209">
        <f>Novembre!H54</f>
        <v>0</v>
      </c>
      <c r="I54" s="206">
        <f>Août!$I$44</f>
        <v>0</v>
      </c>
      <c r="J54" s="206">
        <f>Août!$J$44</f>
        <v>0</v>
      </c>
      <c r="K54" s="55"/>
      <c r="L54" s="207">
        <f t="shared" si="53"/>
        <v>0</v>
      </c>
      <c r="M54" s="36">
        <f>Août!$M$44</f>
        <v>0</v>
      </c>
      <c r="X54" s="139"/>
      <c r="Y54" s="556" t="s">
        <v>171</v>
      </c>
      <c r="Z54" s="557"/>
      <c r="AA54" s="250"/>
      <c r="AB54" s="250"/>
      <c r="AC54" s="250"/>
      <c r="AD54" s="44"/>
      <c r="AE54" s="184">
        <f t="shared" si="51"/>
        <v>0</v>
      </c>
      <c r="AF54" s="250"/>
      <c r="AG54">
        <f t="shared" si="52"/>
        <v>0</v>
      </c>
    </row>
    <row r="55" spans="1:33" ht="15" customHeight="1" x14ac:dyDescent="0.2">
      <c r="A55" s="471" t="s">
        <v>35</v>
      </c>
      <c r="B55" s="471"/>
      <c r="C55" s="31">
        <f>Septembre!$C$45</f>
        <v>0</v>
      </c>
      <c r="D55" s="30">
        <f>Septembre!$D$45</f>
        <v>0</v>
      </c>
      <c r="E55" s="30">
        <f>Septembre!$E$45</f>
        <v>0</v>
      </c>
      <c r="F55" s="55"/>
      <c r="G55" s="30">
        <f t="shared" si="54"/>
        <v>0</v>
      </c>
      <c r="H55" s="209">
        <f>Novembre!H55</f>
        <v>0</v>
      </c>
      <c r="I55" s="206">
        <f>Septembre!$I$45</f>
        <v>0</v>
      </c>
      <c r="J55" s="206">
        <f>Septembre!$J$45</f>
        <v>0</v>
      </c>
      <c r="K55" s="55"/>
      <c r="L55" s="207">
        <f t="shared" si="53"/>
        <v>0</v>
      </c>
      <c r="M55" s="33">
        <f>Septembre!$M$45</f>
        <v>0</v>
      </c>
      <c r="X55" s="139"/>
      <c r="Y55" s="556" t="s">
        <v>172</v>
      </c>
      <c r="Z55" s="557"/>
      <c r="AA55" s="250"/>
      <c r="AB55" s="250"/>
      <c r="AC55" s="250"/>
      <c r="AD55" s="44"/>
      <c r="AE55" s="184">
        <f t="shared" si="51"/>
        <v>0</v>
      </c>
      <c r="AF55" s="250"/>
      <c r="AG55">
        <f t="shared" si="52"/>
        <v>0</v>
      </c>
    </row>
    <row r="56" spans="1:33" ht="15" customHeight="1" x14ac:dyDescent="0.2">
      <c r="A56" s="471" t="s">
        <v>36</v>
      </c>
      <c r="B56" s="471"/>
      <c r="C56" s="31">
        <f>Octobre!$C$45</f>
        <v>0</v>
      </c>
      <c r="D56" s="31">
        <f>Octobre!$D$45</f>
        <v>0</v>
      </c>
      <c r="E56" s="31">
        <f>Octobre!$E$45</f>
        <v>0</v>
      </c>
      <c r="F56" s="55"/>
      <c r="G56" s="30">
        <f t="shared" si="54"/>
        <v>0</v>
      </c>
      <c r="H56" s="209">
        <f>Novembre!H56</f>
        <v>0</v>
      </c>
      <c r="I56" s="206">
        <f>Octobre!$I$45</f>
        <v>0</v>
      </c>
      <c r="J56" s="206">
        <f>Octobre!$J$45</f>
        <v>0</v>
      </c>
      <c r="K56" s="55"/>
      <c r="L56" s="207">
        <f t="shared" si="53"/>
        <v>0</v>
      </c>
      <c r="M56" s="33">
        <f>Octobre!$M$45</f>
        <v>0</v>
      </c>
      <c r="Y56" s="556" t="s">
        <v>173</v>
      </c>
      <c r="Z56" s="557"/>
      <c r="AA56" s="250"/>
      <c r="AB56" s="250"/>
      <c r="AC56" s="250"/>
      <c r="AD56" s="44"/>
      <c r="AE56" s="184">
        <f t="shared" si="51"/>
        <v>0</v>
      </c>
      <c r="AF56" s="250"/>
      <c r="AG56">
        <f t="shared" si="52"/>
        <v>0</v>
      </c>
    </row>
    <row r="57" spans="1:33" ht="15" customHeight="1" x14ac:dyDescent="0.2">
      <c r="A57" s="471" t="s">
        <v>37</v>
      </c>
      <c r="B57" s="471"/>
      <c r="C57" s="31">
        <f>Novembre!$C$44</f>
        <v>0</v>
      </c>
      <c r="D57" s="31">
        <f>Novembre!$D$44</f>
        <v>0</v>
      </c>
      <c r="E57" s="31">
        <f>Novembre!$E$44</f>
        <v>0</v>
      </c>
      <c r="F57" s="55"/>
      <c r="G57" s="30">
        <f t="shared" si="54"/>
        <v>0</v>
      </c>
      <c r="H57" s="209">
        <f>Novembre!H44</f>
        <v>0</v>
      </c>
      <c r="I57" s="206">
        <f>Novembre!$I$44</f>
        <v>0</v>
      </c>
      <c r="J57" s="206">
        <f>Novembre!$J$44</f>
        <v>0</v>
      </c>
      <c r="K57" s="55"/>
      <c r="L57" s="207">
        <f t="shared" si="53"/>
        <v>0</v>
      </c>
      <c r="M57" s="33">
        <f>Novembre!$M$44</f>
        <v>0</v>
      </c>
      <c r="Y57" s="556" t="s">
        <v>174</v>
      </c>
      <c r="Z57" s="557"/>
      <c r="AA57" s="250"/>
      <c r="AB57" s="250"/>
      <c r="AC57" s="250"/>
      <c r="AD57" s="44"/>
      <c r="AE57" s="184">
        <f t="shared" si="51"/>
        <v>0</v>
      </c>
      <c r="AF57" s="250"/>
      <c r="AG57">
        <f t="shared" si="52"/>
        <v>0</v>
      </c>
    </row>
    <row r="58" spans="1:33" ht="15" customHeight="1" x14ac:dyDescent="0.2">
      <c r="A58" s="471" t="s">
        <v>38</v>
      </c>
      <c r="B58" s="471"/>
      <c r="C58" s="31">
        <f>C44</f>
        <v>0</v>
      </c>
      <c r="D58" s="31">
        <f>D44</f>
        <v>0</v>
      </c>
      <c r="E58" s="31">
        <f>E44</f>
        <v>0</v>
      </c>
      <c r="F58" s="55"/>
      <c r="G58" s="30">
        <f t="shared" ref="G58" si="55">IF((D58*60+E58)=0,0,ROUND((C58*60)/(D58*60+E58),1))</f>
        <v>0</v>
      </c>
      <c r="H58" s="209">
        <f>H44</f>
        <v>0</v>
      </c>
      <c r="I58" s="206">
        <f>I44</f>
        <v>0</v>
      </c>
      <c r="J58" s="206">
        <f>J44</f>
        <v>0</v>
      </c>
      <c r="K58" s="55"/>
      <c r="L58" s="207">
        <f t="shared" si="53"/>
        <v>0</v>
      </c>
      <c r="M58" s="35">
        <f>M44</f>
        <v>0</v>
      </c>
      <c r="Y58" s="556" t="s">
        <v>175</v>
      </c>
      <c r="Z58" s="557"/>
      <c r="AA58" s="250"/>
      <c r="AB58" s="250"/>
      <c r="AC58" s="250"/>
      <c r="AD58" s="44"/>
      <c r="AE58" s="184">
        <f t="shared" ref="AE58:AE61" si="56">IF((AB58*60+AC58)=0,0,ROUND((AA58*60)/(AB58*60+AC58),1))</f>
        <v>0</v>
      </c>
      <c r="AF58" s="250"/>
      <c r="AG58">
        <f t="shared" si="52"/>
        <v>0</v>
      </c>
    </row>
    <row r="59" spans="1:33" ht="15" customHeight="1" x14ac:dyDescent="0.2">
      <c r="Y59" s="556" t="s">
        <v>176</v>
      </c>
      <c r="Z59" s="557"/>
      <c r="AA59" s="250"/>
      <c r="AB59" s="250"/>
      <c r="AC59" s="250"/>
      <c r="AD59" s="44"/>
      <c r="AE59" s="184">
        <f t="shared" si="56"/>
        <v>0</v>
      </c>
      <c r="AF59" s="250"/>
      <c r="AG59">
        <f t="shared" si="52"/>
        <v>0</v>
      </c>
    </row>
    <row r="60" spans="1:33" ht="15" customHeight="1" x14ac:dyDescent="0.2">
      <c r="Y60" s="556" t="s">
        <v>177</v>
      </c>
      <c r="Z60" s="557"/>
      <c r="AA60" s="250"/>
      <c r="AB60" s="250"/>
      <c r="AC60" s="250"/>
      <c r="AD60" s="247"/>
      <c r="AE60" s="184">
        <f t="shared" si="56"/>
        <v>0</v>
      </c>
      <c r="AF60" s="290"/>
      <c r="AG60">
        <f t="shared" si="52"/>
        <v>0</v>
      </c>
    </row>
    <row r="61" spans="1:33" ht="15" customHeight="1" x14ac:dyDescent="0.2">
      <c r="Y61" s="554" t="s">
        <v>235</v>
      </c>
      <c r="Z61" s="555"/>
      <c r="AA61" s="250"/>
      <c r="AB61" s="250"/>
      <c r="AC61" s="250"/>
      <c r="AD61" s="44"/>
      <c r="AE61" s="184">
        <f t="shared" si="56"/>
        <v>0</v>
      </c>
      <c r="AF61" s="250"/>
      <c r="AG61">
        <f t="shared" si="52"/>
        <v>0</v>
      </c>
    </row>
    <row r="62" spans="1:33" ht="15" customHeight="1" x14ac:dyDescent="0.2">
      <c r="Y62" s="558" t="s">
        <v>178</v>
      </c>
      <c r="Z62" s="558"/>
      <c r="AA62" s="185">
        <f>SUM(AA46:AA61)</f>
        <v>0</v>
      </c>
      <c r="AB62" s="63">
        <f>SUM(AB46:AB61)+ROUNDDOWN(AD62/60,0)</f>
        <v>0</v>
      </c>
      <c r="AC62" s="63">
        <f>AD62-60*ROUNDDOWN(AD62/60,0)</f>
        <v>0</v>
      </c>
      <c r="AD62" s="185">
        <f>SUM(AC46:AC61)</f>
        <v>0</v>
      </c>
      <c r="AE62" s="63">
        <f t="shared" ref="AE62" si="57">IF((AB62*60+AC62)=0,0,ROUND((AA62*60)/(AB62*60+AC62),1))</f>
        <v>0</v>
      </c>
      <c r="AF62" s="185">
        <f>SUM(AF46:AF61)</f>
        <v>0</v>
      </c>
    </row>
    <row r="63" spans="1:33" ht="15" customHeight="1" x14ac:dyDescent="0.2">
      <c r="C63" s="551" t="s">
        <v>189</v>
      </c>
      <c r="D63" s="552"/>
      <c r="E63" s="552"/>
      <c r="F63" s="552"/>
      <c r="G63" s="553"/>
      <c r="H63" s="197" t="s">
        <v>41</v>
      </c>
      <c r="I63" s="206" t="s">
        <v>14</v>
      </c>
      <c r="J63" s="206" t="s">
        <v>15</v>
      </c>
      <c r="K63" s="55"/>
      <c r="L63" s="206" t="s">
        <v>12</v>
      </c>
      <c r="AE63" s="39"/>
    </row>
    <row r="64" spans="1:33" ht="15" customHeight="1" x14ac:dyDescent="0.2">
      <c r="C64" s="401" t="s">
        <v>136</v>
      </c>
      <c r="D64" s="402"/>
      <c r="E64" s="402"/>
      <c r="F64" s="402"/>
      <c r="G64" s="403"/>
      <c r="H64" s="109" t="e">
        <f>H44+Novembre!Y49</f>
        <v>#VALUE!</v>
      </c>
      <c r="I64" s="10">
        <f>SUM(I46:I58)+ROUNDDOWN(F67/60,0)</f>
        <v>0</v>
      </c>
      <c r="J64" s="10">
        <f>F67-60*ROUNDDOWN(F67/60,0)</f>
        <v>0</v>
      </c>
      <c r="K64" s="55"/>
      <c r="L64" s="10">
        <f>IF((I64*60+J64)=0,0,ROUND((H64*60)/(I64*60+J64),1))</f>
        <v>0</v>
      </c>
    </row>
    <row r="65" spans="3:12" ht="15" customHeight="1" x14ac:dyDescent="0.2">
      <c r="C65" s="548" t="s">
        <v>256</v>
      </c>
      <c r="D65" s="549"/>
      <c r="E65" s="549"/>
      <c r="F65" s="549"/>
      <c r="G65" s="550"/>
      <c r="H65" s="144" t="e">
        <f>H44+Novembre!Y50</f>
        <v>#VALUE!</v>
      </c>
      <c r="I65" s="141">
        <f>SUM(I47:I58)+ROUNDDOWN(F68/60,0)</f>
        <v>0</v>
      </c>
      <c r="J65" s="203">
        <f>F68-60*ROUNDDOWN(F68/60,0)</f>
        <v>0</v>
      </c>
      <c r="K65" s="55"/>
      <c r="L65" s="141">
        <f>IF((I65*60+J65)=0,0,ROUND((H65*60)/(I65*60+J65),1))</f>
        <v>0</v>
      </c>
    </row>
    <row r="67" spans="3:12" x14ac:dyDescent="0.2">
      <c r="F67" s="213">
        <f>SUM(J46:J58)</f>
        <v>0</v>
      </c>
    </row>
    <row r="68" spans="3:12" x14ac:dyDescent="0.2">
      <c r="F68" s="229">
        <f>+SUM(J47:J58)</f>
        <v>0</v>
      </c>
    </row>
  </sheetData>
  <sheetProtection sheet="1" selectLockedCells="1"/>
  <mergeCells count="95">
    <mergeCell ref="Y17:AF17"/>
    <mergeCell ref="Y13:AF13"/>
    <mergeCell ref="Y20:AF20"/>
    <mergeCell ref="Y22:AF22"/>
    <mergeCell ref="Y35:AF35"/>
    <mergeCell ref="Y19:AF19"/>
    <mergeCell ref="Y21:AF21"/>
    <mergeCell ref="Y23:AF23"/>
    <mergeCell ref="Y24:AF24"/>
    <mergeCell ref="Y25:AF25"/>
    <mergeCell ref="Y26:AF26"/>
    <mergeCell ref="Y27:AF27"/>
    <mergeCell ref="Y18:AF18"/>
    <mergeCell ref="Y15:AF15"/>
    <mergeCell ref="Y16:AF16"/>
    <mergeCell ref="Y28:AF28"/>
    <mergeCell ref="Y4:AF4"/>
    <mergeCell ref="Y11:AF11"/>
    <mergeCell ref="Y10:AF10"/>
    <mergeCell ref="Y12:AF12"/>
    <mergeCell ref="Y14:AF14"/>
    <mergeCell ref="Y5:AF5"/>
    <mergeCell ref="Y6:AF6"/>
    <mergeCell ref="Y7:AF7"/>
    <mergeCell ref="Y8:AF8"/>
    <mergeCell ref="Y9:AF9"/>
    <mergeCell ref="A1:AE1"/>
    <mergeCell ref="A2:A3"/>
    <mergeCell ref="B2:B3"/>
    <mergeCell ref="C2:C3"/>
    <mergeCell ref="D2:D3"/>
    <mergeCell ref="E2:E3"/>
    <mergeCell ref="P2:P3"/>
    <mergeCell ref="G2:G3"/>
    <mergeCell ref="N2:N3"/>
    <mergeCell ref="R2:R3"/>
    <mergeCell ref="Y2:AF3"/>
    <mergeCell ref="X2:X3"/>
    <mergeCell ref="H2:L2"/>
    <mergeCell ref="A43:B43"/>
    <mergeCell ref="A53:B53"/>
    <mergeCell ref="Y29:AF29"/>
    <mergeCell ref="Y30:AF30"/>
    <mergeCell ref="Y37:AF37"/>
    <mergeCell ref="Y46:Z46"/>
    <mergeCell ref="Y45:Z45"/>
    <mergeCell ref="Y41:AF41"/>
    <mergeCell ref="Y53:Z53"/>
    <mergeCell ref="Y47:Z47"/>
    <mergeCell ref="Y51:Z51"/>
    <mergeCell ref="Y52:Z52"/>
    <mergeCell ref="Y33:AF33"/>
    <mergeCell ref="Y32:AF32"/>
    <mergeCell ref="Y31:AF31"/>
    <mergeCell ref="Y36:AF36"/>
    <mergeCell ref="A56:B56"/>
    <mergeCell ref="A54:B54"/>
    <mergeCell ref="A55:B55"/>
    <mergeCell ref="Y57:Z57"/>
    <mergeCell ref="Y54:Z54"/>
    <mergeCell ref="Y56:Z56"/>
    <mergeCell ref="Y55:Z55"/>
    <mergeCell ref="A45:B45"/>
    <mergeCell ref="A46:B46"/>
    <mergeCell ref="Y48:Z48"/>
    <mergeCell ref="Y49:Z49"/>
    <mergeCell ref="Y50:Z50"/>
    <mergeCell ref="C63:G63"/>
    <mergeCell ref="Y61:Z61"/>
    <mergeCell ref="Y59:Z59"/>
    <mergeCell ref="Y58:Z58"/>
    <mergeCell ref="Y34:AF34"/>
    <mergeCell ref="Y40:AF40"/>
    <mergeCell ref="Y42:AF42"/>
    <mergeCell ref="Y43:AF43"/>
    <mergeCell ref="Y62:Z62"/>
    <mergeCell ref="Y39:AF39"/>
    <mergeCell ref="Y38:AF38"/>
    <mergeCell ref="Y60:Z60"/>
    <mergeCell ref="C64:G64"/>
    <mergeCell ref="C65:G65"/>
    <mergeCell ref="A10:B10"/>
    <mergeCell ref="A19:B19"/>
    <mergeCell ref="A11:B11"/>
    <mergeCell ref="A52:B52"/>
    <mergeCell ref="A51:B51"/>
    <mergeCell ref="A27:B27"/>
    <mergeCell ref="A49:B49"/>
    <mergeCell ref="A50:B50"/>
    <mergeCell ref="A48:B48"/>
    <mergeCell ref="A47:B47"/>
    <mergeCell ref="A35:B35"/>
    <mergeCell ref="A44:B44"/>
    <mergeCell ref="A58:B58"/>
    <mergeCell ref="A57:B57"/>
  </mergeCells>
  <phoneticPr fontId="0" type="noConversion"/>
  <pageMargins left="0" right="0" top="0" bottom="0"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11B4-E4BB-4EE9-9577-3CDDE2462CDB}">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Explications</vt:lpstr>
      <vt:lpstr>Développements</vt:lpstr>
      <vt:lpstr>Intensités</vt:lpstr>
      <vt:lpstr>Divers</vt:lpstr>
      <vt:lpstr>Décembre 22</vt:lpstr>
      <vt:lpstr>Janvier</vt:lpstr>
      <vt:lpstr>Février</vt:lpstr>
      <vt:lpstr>Mars</vt:lpstr>
      <vt:lpstr>Avril</vt:lpstr>
      <vt:lpstr>Mai</vt:lpstr>
      <vt:lpstr>Juin</vt:lpstr>
      <vt:lpstr>Juillet</vt:lpstr>
      <vt:lpstr>Août</vt:lpstr>
      <vt:lpstr>Septembre</vt:lpstr>
      <vt:lpstr>Octobre</vt:lpstr>
      <vt:lpstr>Novembre</vt:lpstr>
      <vt:lpstr>Décembre</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Guy MAS</cp:lastModifiedBy>
  <cp:lastPrinted>2016-11-13T22:16:26Z</cp:lastPrinted>
  <dcterms:created xsi:type="dcterms:W3CDTF">2007-10-27T19:52:59Z</dcterms:created>
  <dcterms:modified xsi:type="dcterms:W3CDTF">2022-11-20T14:52:45Z</dcterms:modified>
</cp:coreProperties>
</file>