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CA2FDF74DBBB2F76/VEKT Verband Evang. Kirchenchöre/Internet/"/>
    </mc:Choice>
  </mc:AlternateContent>
  <xr:revisionPtr revIDLastSave="0" documentId="8_{0A1BA0C2-F569-4E2C-BF55-8F28194D0048}" xr6:coauthVersionLast="47" xr6:coauthVersionMax="47" xr10:uidLastSave="{00000000-0000-0000-0000-000000000000}"/>
  <workbookProtection workbookAlgorithmName="SHA-512" workbookHashValue="BYqZNAOmY6bB7Am5pIboaRT90fu+Lf123D0h8tl9dfmcB+01j4j58Jlh7hr+5phOu+XJ7pgzgxoiG+YKVl3Q8Q==" workbookSaltValue="//eLzkTZTwSWMfdkhRIqbA==" workbookSpinCount="100000" lockStructure="1"/>
  <bookViews>
    <workbookView xWindow="-120" yWindow="-120" windowWidth="29040" windowHeight="15720" xr2:uid="{00000000-000D-0000-FFFF-FFFF00000000}"/>
  </bookViews>
  <sheets>
    <sheet name="Pensum- und Gehaltsrechner" sheetId="1" r:id="rId1"/>
    <sheet name="Tabelle2" sheetId="4" r:id="rId2"/>
    <sheet name="Tabelle1" sheetId="5" r:id="rId3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7" i="1" l="1"/>
  <c r="U28" i="1" s="1"/>
  <c r="U36" i="1" s="1"/>
  <c r="K24" i="1"/>
  <c r="K55" i="1"/>
  <c r="K25" i="1"/>
  <c r="K21" i="1"/>
  <c r="K40" i="1"/>
  <c r="K41" i="1"/>
  <c r="K23" i="1"/>
  <c r="K19" i="1"/>
  <c r="K20" i="1"/>
  <c r="K22" i="1"/>
  <c r="K27" i="1"/>
  <c r="K28" i="1"/>
  <c r="K29" i="1"/>
  <c r="K32" i="1"/>
  <c r="K33" i="1"/>
  <c r="K34" i="1"/>
  <c r="K35" i="1"/>
  <c r="K38" i="1"/>
  <c r="K39" i="1"/>
  <c r="K42" i="1"/>
  <c r="K53" i="1"/>
  <c r="T45" i="1" s="1"/>
  <c r="K54" i="1"/>
  <c r="T47" i="1" l="1"/>
  <c r="U49" i="1" s="1"/>
  <c r="U53" i="1" s="1"/>
</calcChain>
</file>

<file path=xl/sharedStrings.xml><?xml version="1.0" encoding="utf-8"?>
<sst xmlns="http://schemas.openxmlformats.org/spreadsheetml/2006/main" count="86" uniqueCount="81">
  <si>
    <t>Die Excel-Tabelle befindet sich im Downloadcenter von Evang. TG</t>
  </si>
  <si>
    <t>www.evang-tg.ch</t>
  </si>
  <si>
    <t>Pensum- und Gehaltsrechner (Jahrestätigkeit umgerechnet in Arbeitsstunden, Stellenprozente und Besoldung)</t>
  </si>
  <si>
    <r>
      <t>Dieses Excel-Formular berechnet das Jahrespensum einer Kirchenmusikers/-in  gemäss den "</t>
    </r>
    <r>
      <rPr>
        <b/>
        <sz val="11"/>
        <rFont val="Arial"/>
        <family val="2"/>
      </rPr>
      <t>Empfehlungen Kirchenmusik der Evang. Landeskirche Thurgau</t>
    </r>
    <r>
      <rPr>
        <sz val="11"/>
        <rFont val="Arial"/>
        <family val="2"/>
      </rPr>
      <t>"</t>
    </r>
  </si>
  <si>
    <t>Folgen Sie den kursiven Anleitungen und füllen Sie die grünen Felder aus. Das Resultat sehen Sie unten rechts.</t>
  </si>
  <si>
    <t>Name des Musikers oder der Musikerin:</t>
  </si>
  <si>
    <t>Position:</t>
  </si>
  <si>
    <t>Kirchgemeinde:</t>
  </si>
  <si>
    <r>
      <t xml:space="preserve">1.  Setzen Sie in der ersten Kolonne der folgenden Tabelle je die geschätzte Anzahl Dienste bzw. Stunden </t>
    </r>
    <r>
      <rPr>
        <b/>
        <u/>
        <sz val="11"/>
        <rFont val="Arial"/>
        <family val="2"/>
      </rPr>
      <t>pro Jahr</t>
    </r>
    <r>
      <rPr>
        <b/>
        <sz val="11"/>
        <rFont val="Arial"/>
        <family val="2"/>
      </rPr>
      <t xml:space="preserve"> ein.</t>
    </r>
  </si>
  <si>
    <t xml:space="preserve">3. Suchen Sie Art. 11 in GE 53-50 und tragen Sie das zutreffende </t>
  </si>
  <si>
    <t>Qualifikation</t>
  </si>
  <si>
    <t>Geschätzte Anzahl</t>
  </si>
  <si>
    <t>Pos.</t>
  </si>
  <si>
    <t>Leistung</t>
  </si>
  <si>
    <t>Zeitaufwand</t>
  </si>
  <si>
    <t>Resultierender</t>
  </si>
  <si>
    <t>Dienste bzw. Stunden</t>
  </si>
  <si>
    <t>pro Dienst</t>
  </si>
  <si>
    <t>Qualifikation:</t>
  </si>
  <si>
    <t>pro Jahr:</t>
  </si>
  <si>
    <t>bzw. pro Std.</t>
  </si>
  <si>
    <t>pro Jahr</t>
  </si>
  <si>
    <t>Gottesdienste</t>
  </si>
  <si>
    <t>Gottesdienst mit Abendmahl, Jugendgottesdienst oder Konfirmation</t>
  </si>
  <si>
    <t xml:space="preserve">4. Suchen Sie in GE 53-55 die dem Ausbildungsniveau entsprechende </t>
  </si>
  <si>
    <t>Wiederholungsgottesdienst mit ähnlichem musikalischen Programm</t>
  </si>
  <si>
    <t>Kantons Thurgau</t>
  </si>
  <si>
    <t>15a</t>
  </si>
  <si>
    <t>Jugendgottesdienst (gemeindespezifisch: Zeitaufwand selber festlegen)</t>
  </si>
  <si>
    <t>Bereitschaftsdienst (0.84 Std. pro Amtswoche)</t>
  </si>
  <si>
    <t>Geburtsdatum:</t>
  </si>
  <si>
    <t>Sing-Abende</t>
  </si>
  <si>
    <t>Datum der Pensenrechner Aktualisierung</t>
  </si>
  <si>
    <t>Sing-Abend oder ähnliche Veranstaltung, leitend</t>
  </si>
  <si>
    <t>Lebensalter</t>
  </si>
  <si>
    <t>Sing-Abend oder ähnliche Veranstaltung, Instrumentalist</t>
  </si>
  <si>
    <t>Jahresarbeitszeit</t>
  </si>
  <si>
    <t>Mehrere kurze musikalische Auftritte bei einer Veranstaltung, pro Präsenzstunde</t>
  </si>
  <si>
    <t>Gehaltsklasse/Stufe:</t>
  </si>
  <si>
    <t>Regelmässiges</t>
  </si>
  <si>
    <t xml:space="preserve">5. Tragen Sie die Zahl der entsprechenden "Jahresbesoldung </t>
  </si>
  <si>
    <r>
      <t xml:space="preserve">Gemeindesingarbeit, inkl. Literatur- und Materialbereitstellung, </t>
    </r>
    <r>
      <rPr>
        <i/>
        <sz val="11"/>
        <rFont val="Arial"/>
        <family val="2"/>
      </rPr>
      <t>pro</t>
    </r>
    <r>
      <rPr>
        <sz val="11"/>
        <rFont val="Arial"/>
        <family val="2"/>
      </rPr>
      <t xml:space="preserve"> Probe- oder Aufführungsstunde</t>
    </r>
  </si>
  <si>
    <t>inkl. 13. ML" hier ein:</t>
  </si>
  <si>
    <r>
      <t xml:space="preserve">Bandleitung/Bandcoaching, inkl. Literatur- und Materialbereitstellung, </t>
    </r>
    <r>
      <rPr>
        <i/>
        <sz val="11"/>
        <rFont val="Arial"/>
        <family val="2"/>
      </rPr>
      <t>pro</t>
    </r>
    <r>
      <rPr>
        <sz val="11"/>
        <rFont val="Arial"/>
        <family val="2"/>
      </rPr>
      <t xml:space="preserve"> Probe- oder Aufführungsstunde</t>
    </r>
  </si>
  <si>
    <t>Erteilen von musikalischem Einzel- oder Gruppenunterricht im Rahmen der KG, pro 60 Min. Unterrichtszeit</t>
  </si>
  <si>
    <t>Tätigkeiten wie Komponieren, Arrangieren und Produzieren, pro Arbeitsstunde</t>
  </si>
  <si>
    <t>1  Arbeitsstunde  entspricht somit</t>
  </si>
  <si>
    <t>Weiteres</t>
  </si>
  <si>
    <t>Proben mit zusätzlichen professionellen oder Amateur-Musikern oder Chören, pro Probestunde</t>
  </si>
  <si>
    <t>Spezielle Zusammenarbeit mit Pfarr- oder anderen Personen, pro Arbeitsstunde</t>
  </si>
  <si>
    <t>Kirchenmusikalische Leitung/Koordination in einer Kirchgemeinde, pro Arbeitsstunde</t>
  </si>
  <si>
    <t>Anteil allgemeiner Erhaltung und Entwicklung der musikalischen Kompetenz</t>
  </si>
  <si>
    <t>Instrumenten- und Materialpflege, pro Arbeitsstunde</t>
  </si>
  <si>
    <t>6. Resultat:</t>
  </si>
  <si>
    <t>In diesen Zeiten miteingerechnet sind das Üben, eine Vorbesprechung und Einrichtungszeiten</t>
  </si>
  <si>
    <t>Die Angaben beruhen auf einer Jahresarbeitszeit von 1'852 /1'877 /1'894  Stunden (altersabhängig)</t>
  </si>
  <si>
    <t>Total Zeitaufwand pro Jahr:</t>
  </si>
  <si>
    <t>Stunden</t>
  </si>
  <si>
    <t>Entspricht dem Pensum:</t>
  </si>
  <si>
    <t>Stellenprozente</t>
  </si>
  <si>
    <t>2.  Betrauen Sie den/die Musiker/in zusätzlich mit Konzerten, mit Zeit zur freien Verfügung oder mit einer Zeitreserve, so führen Sie diesen Zeitaufwand hier auf.</t>
  </si>
  <si>
    <t>Bedeutet eine jährliche Bruttobesoldung</t>
  </si>
  <si>
    <t>Zusätzlich vereinbarte</t>
  </si>
  <si>
    <t>Stunden pro Jahr</t>
  </si>
  <si>
    <t>Ergibt bei jährlich 12 Auszahlungen eine</t>
  </si>
  <si>
    <t>Konzert(e) als Solist oder Begleitung - Zeitanrechnung nach Vereinbarung</t>
  </si>
  <si>
    <t>monatliche Bruttobesoldung von:</t>
  </si>
  <si>
    <t>Grosse Projekte/Jahreskonzert/Musical</t>
  </si>
  <si>
    <t>Reserve und Einsätze in eigener Kompetenz</t>
  </si>
  <si>
    <t>Dropdown Ausbildungsniveau:</t>
  </si>
  <si>
    <t>ohne Ausweis</t>
  </si>
  <si>
    <t>mit Ausweis</t>
  </si>
  <si>
    <t>Bachelor</t>
  </si>
  <si>
    <t>Lehrdiplom/Master</t>
  </si>
  <si>
    <t>Konzertdiplom oder sonst. zusätzl Qualifikation</t>
  </si>
  <si>
    <t>Gottesdienst, Gottesdienst mit Taufe</t>
  </si>
  <si>
    <t>Kasualgottesdienst (Trauungen, Abdankungen, Segnungsfeier)</t>
  </si>
  <si>
    <t>Gehaltsklasse / Stufe: Gemäss Lohntabelle der Evang. Landeskirche des</t>
  </si>
  <si>
    <t>Jahresbesoldung inkl. 13. Monatslohn:</t>
  </si>
  <si>
    <t>(inkl. 13. Monatslohn und Ferienanteil) von:</t>
  </si>
  <si>
    <t>Kurzformat (Andacht, Besinnung)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</si>
</sst>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CHF&quot;\ * #,##0.00_ ;_ &quot;CHF&quot;\ * \-#,##0.00_ ;_ &quot;CHF&quot;\ * &quot;-&quot;??_ ;_ @_ "/>
    <numFmt numFmtId="164" formatCode="_ [$€-2]\ * #,##0.00_ ;_ [$€-2]\ * \-#,##0.00_ ;_ [$€-2]\ * &quot;-&quot;??_ "/>
    <numFmt numFmtId="165" formatCode="#,##0_ ;\-#,##0\ "/>
  </numFmts>
  <fonts count="24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b/>
      <sz val="15"/>
      <name val="Arial"/>
      <family val="2"/>
    </font>
    <font>
      <i/>
      <u/>
      <sz val="10"/>
      <color indexed="12"/>
      <name val="Arial"/>
      <family val="2"/>
    </font>
    <font>
      <i/>
      <u/>
      <sz val="14"/>
      <color indexed="12"/>
      <name val="Arial"/>
      <family val="2"/>
    </font>
    <font>
      <i/>
      <sz val="14"/>
      <color indexed="12"/>
      <name val="Arial"/>
      <family val="2"/>
    </font>
    <font>
      <sz val="11"/>
      <color indexed="10"/>
      <name val="Arial"/>
      <family val="2"/>
    </font>
    <font>
      <b/>
      <u/>
      <sz val="11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1"/>
      <color indexed="10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000000"/>
      <name val="Verdana"/>
      <family val="2"/>
    </font>
    <font>
      <sz val="12"/>
      <name val="Arial"/>
      <family val="2"/>
    </font>
    <font>
      <u/>
      <sz val="16"/>
      <color indexed="12"/>
      <name val="Arial"/>
      <family val="2"/>
    </font>
    <font>
      <b/>
      <sz val="26"/>
      <color rgb="FFFF0000"/>
      <name val="Bradley Hand Bold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</patternFill>
    </fill>
    <fill>
      <patternFill patternType="solid">
        <fgColor rgb="FFFFFDA9"/>
        <bgColor indexed="64"/>
      </patternFill>
    </fill>
    <fill>
      <patternFill patternType="solid">
        <fgColor rgb="FF73FE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19" fillId="5" borderId="16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3" fontId="2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1" fillId="0" borderId="0" xfId="3" applyFont="1" applyAlignment="1" applyProtection="1">
      <alignment horizontal="left" vertical="top"/>
    </xf>
    <xf numFmtId="0" fontId="12" fillId="0" borderId="0" xfId="3" applyFont="1" applyAlignment="1" applyProtection="1"/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9" fillId="5" borderId="16" xfId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5" fontId="3" fillId="2" borderId="0" xfId="2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3" fontId="3" fillId="4" borderId="12" xfId="0" applyNumberFormat="1" applyFont="1" applyFill="1" applyBorder="1" applyAlignment="1" applyProtection="1">
      <alignment horizontal="center"/>
      <protection locked="0"/>
    </xf>
    <xf numFmtId="0" fontId="7" fillId="0" borderId="0" xfId="3" applyAlignment="1" applyProtection="1"/>
    <xf numFmtId="0" fontId="20" fillId="0" borderId="0" xfId="0" applyFont="1"/>
    <xf numFmtId="0" fontId="3" fillId="7" borderId="0" xfId="0" applyFont="1" applyFill="1" applyAlignment="1">
      <alignment horizontal="left"/>
    </xf>
    <xf numFmtId="0" fontId="17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3" fontId="18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0" fontId="22" fillId="0" borderId="0" xfId="3" applyFont="1" applyAlignment="1" applyProtection="1">
      <alignment horizontal="right"/>
    </xf>
    <xf numFmtId="0" fontId="23" fillId="0" borderId="0" xfId="0" applyFont="1" applyAlignment="1">
      <alignment horizontal="center"/>
    </xf>
    <xf numFmtId="4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4" fontId="3" fillId="2" borderId="0" xfId="0" applyNumberFormat="1" applyFont="1" applyFill="1"/>
    <xf numFmtId="3" fontId="6" fillId="0" borderId="0" xfId="0" applyNumberFormat="1" applyFont="1" applyAlignment="1">
      <alignment horizontal="center"/>
    </xf>
    <xf numFmtId="44" fontId="3" fillId="4" borderId="0" xfId="0" applyNumberFormat="1" applyFont="1" applyFill="1" applyAlignment="1" applyProtection="1">
      <alignment horizontal="center"/>
      <protection locked="0"/>
    </xf>
    <xf numFmtId="44" fontId="3" fillId="6" borderId="0" xfId="0" applyNumberFormat="1" applyFont="1" applyFill="1" applyAlignment="1">
      <alignment horizontal="center"/>
    </xf>
    <xf numFmtId="16" fontId="3" fillId="4" borderId="0" xfId="0" applyNumberFormat="1" applyFont="1" applyFill="1" applyAlignment="1" applyProtection="1">
      <alignment horizontal="center"/>
      <protection locked="0"/>
    </xf>
    <xf numFmtId="0" fontId="9" fillId="4" borderId="13" xfId="0" applyFont="1" applyFill="1" applyBorder="1" applyAlignment="1" applyProtection="1">
      <alignment horizontal="left" vertical="center"/>
      <protection locked="0"/>
    </xf>
    <xf numFmtId="0" fontId="9" fillId="4" borderId="14" xfId="0" applyFont="1" applyFill="1" applyBorder="1" applyAlignment="1" applyProtection="1">
      <alignment horizontal="left" vertical="center"/>
      <protection locked="0"/>
    </xf>
    <xf numFmtId="0" fontId="9" fillId="4" borderId="15" xfId="0" applyFont="1" applyFill="1" applyBorder="1" applyAlignment="1" applyProtection="1">
      <alignment horizontal="left" vertical="center"/>
      <protection locked="0"/>
    </xf>
    <xf numFmtId="3" fontId="9" fillId="4" borderId="13" xfId="0" applyNumberFormat="1" applyFont="1" applyFill="1" applyBorder="1" applyAlignment="1" applyProtection="1">
      <alignment horizontal="left" vertical="center"/>
      <protection locked="0"/>
    </xf>
    <xf numFmtId="3" fontId="9" fillId="4" borderId="14" xfId="0" applyNumberFormat="1" applyFont="1" applyFill="1" applyBorder="1" applyAlignment="1" applyProtection="1">
      <alignment horizontal="left" vertical="center"/>
      <protection locked="0"/>
    </xf>
    <xf numFmtId="3" fontId="9" fillId="4" borderId="15" xfId="0" applyNumberFormat="1" applyFont="1" applyFill="1" applyBorder="1" applyAlignment="1" applyProtection="1">
      <alignment horizontal="left" vertical="center"/>
      <protection locked="0"/>
    </xf>
    <xf numFmtId="1" fontId="3" fillId="6" borderId="0" xfId="0" applyNumberFormat="1" applyFont="1" applyFill="1" applyAlignment="1">
      <alignment horizontal="center"/>
    </xf>
    <xf numFmtId="0" fontId="2" fillId="0" borderId="0" xfId="0" applyFont="1"/>
    <xf numFmtId="0" fontId="13" fillId="0" borderId="0" xfId="3" applyFont="1" applyAlignment="1" applyProtection="1">
      <alignment horizontal="center"/>
    </xf>
    <xf numFmtId="0" fontId="3" fillId="4" borderId="0" xfId="0" applyFont="1" applyFill="1" applyAlignment="1" applyProtection="1">
      <alignment horizontal="left"/>
      <protection locked="0"/>
    </xf>
    <xf numFmtId="14" fontId="3" fillId="4" borderId="0" xfId="0" applyNumberFormat="1" applyFont="1" applyFill="1" applyAlignment="1" applyProtection="1">
      <alignment horizontal="center"/>
      <protection locked="0"/>
    </xf>
  </cellXfs>
  <cellStyles count="4">
    <cellStyle name="Ausgabe" xfId="1" builtinId="21"/>
    <cellStyle name="Euro" xfId="2" xr:uid="{00000000-0005-0000-0000-000001000000}"/>
    <cellStyle name="Link" xfId="3" builtinId="8"/>
    <cellStyle name="Standard" xfId="0" builtinId="0"/>
  </cellStyles>
  <dxfs count="0"/>
  <tableStyles count="0" defaultTableStyle="TableStyleMedium9" defaultPivotStyle="PivotStyleLight16"/>
  <colors>
    <mruColors>
      <color rgb="FF73FEFF"/>
      <color rgb="FFFFFD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59267</xdr:rowOff>
    </xdr:from>
    <xdr:to>
      <xdr:col>3</xdr:col>
      <xdr:colOff>423332</xdr:colOff>
      <xdr:row>2</xdr:row>
      <xdr:rowOff>113768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13A011E-B2AD-F64B-A87C-19E68B98F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03199" y="59267"/>
          <a:ext cx="2477911" cy="1129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vang-tg.c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8"/>
  <sheetViews>
    <sheetView showGridLines="0" tabSelected="1" zoomScale="90" zoomScaleNormal="85" zoomScalePageLayoutView="85" workbookViewId="0">
      <selection activeCell="C22" sqref="C22"/>
    </sheetView>
  </sheetViews>
  <sheetFormatPr baseColWidth="10" defaultColWidth="11.42578125" defaultRowHeight="14.25"/>
  <cols>
    <col min="1" max="1" width="1.7109375" style="3" customWidth="1"/>
    <col min="2" max="2" width="3.42578125" style="3" customWidth="1"/>
    <col min="3" max="3" width="24.42578125" style="3" customWidth="1"/>
    <col min="4" max="4" width="6.7109375" style="1" customWidth="1"/>
    <col min="5" max="5" width="5.140625" style="3" customWidth="1"/>
    <col min="6" max="6" width="28" style="3" customWidth="1"/>
    <col min="7" max="7" width="5.42578125" style="3" customWidth="1"/>
    <col min="8" max="8" width="54.42578125" style="3" customWidth="1"/>
    <col min="9" max="9" width="5.140625" style="3" customWidth="1"/>
    <col min="10" max="10" width="14.140625" style="3" customWidth="1"/>
    <col min="11" max="11" width="18.28515625" style="3" customWidth="1"/>
    <col min="12" max="12" width="1.7109375" style="3" customWidth="1"/>
    <col min="13" max="14" width="2.28515625" style="3" customWidth="1"/>
    <col min="15" max="15" width="2.42578125" style="3" customWidth="1"/>
    <col min="16" max="17" width="11.42578125" style="3"/>
    <col min="18" max="18" width="4.28515625" style="3" customWidth="1"/>
    <col min="19" max="19" width="13" style="3" customWidth="1"/>
    <col min="20" max="21" width="11.42578125" style="3"/>
    <col min="22" max="22" width="8.7109375" style="3" customWidth="1"/>
    <col min="23" max="23" width="1.7109375" style="3" customWidth="1"/>
    <col min="24" max="16384" width="11.42578125" style="3"/>
  </cols>
  <sheetData>
    <row r="1" spans="1:23" ht="63.95" customHeight="1">
      <c r="B1" s="48"/>
      <c r="D1" s="47"/>
      <c r="E1" s="47"/>
      <c r="F1" s="47"/>
      <c r="G1" s="48"/>
      <c r="H1" s="62"/>
      <c r="V1" s="56" t="s">
        <v>0</v>
      </c>
    </row>
    <row r="2" spans="1:23" ht="20.25">
      <c r="B2" s="53"/>
      <c r="C2" s="47"/>
      <c r="D2" s="77"/>
      <c r="E2" s="77"/>
      <c r="F2" s="77"/>
      <c r="G2" s="77"/>
      <c r="H2" s="48"/>
      <c r="V2" s="61" t="s">
        <v>1</v>
      </c>
    </row>
    <row r="3" spans="1:23" ht="18">
      <c r="B3" s="48"/>
      <c r="C3" s="48"/>
      <c r="D3" s="49"/>
      <c r="E3" s="48"/>
      <c r="F3" s="48"/>
      <c r="G3" s="48"/>
      <c r="H3" s="48"/>
    </row>
    <row r="4" spans="1:23" ht="18">
      <c r="B4" s="4" t="s">
        <v>2</v>
      </c>
      <c r="C4" s="57"/>
      <c r="D4" s="49"/>
      <c r="E4" s="48"/>
      <c r="F4" s="48"/>
      <c r="G4" s="48"/>
      <c r="H4" s="48"/>
    </row>
    <row r="5" spans="1:23" s="35" customFormat="1" ht="20.25" customHeight="1">
      <c r="B5" s="3" t="s">
        <v>3</v>
      </c>
      <c r="C5" s="4"/>
      <c r="D5" s="43"/>
      <c r="E5" s="4"/>
      <c r="F5" s="4"/>
      <c r="G5" s="4"/>
      <c r="H5" s="4"/>
      <c r="O5" s="41"/>
      <c r="P5" s="42"/>
      <c r="Q5" s="42"/>
      <c r="R5" s="42"/>
      <c r="S5" s="78"/>
      <c r="T5" s="78"/>
      <c r="U5" s="78"/>
      <c r="V5" s="78"/>
    </row>
    <row r="6" spans="1:23" ht="18">
      <c r="B6" s="3" t="s">
        <v>4</v>
      </c>
      <c r="C6" s="48"/>
      <c r="D6" s="49"/>
      <c r="E6" s="48"/>
      <c r="F6" s="48"/>
      <c r="G6" s="48"/>
      <c r="H6" s="48"/>
    </row>
    <row r="8" spans="1:23" s="2" customFormat="1" ht="15">
      <c r="B8" s="37" t="s">
        <v>5</v>
      </c>
      <c r="C8" s="37"/>
      <c r="D8" s="40"/>
      <c r="E8" s="37"/>
      <c r="F8" s="39"/>
      <c r="G8" s="5"/>
      <c r="H8" s="37" t="s">
        <v>6</v>
      </c>
      <c r="I8" s="37"/>
      <c r="J8" s="39"/>
      <c r="K8" s="39"/>
      <c r="O8" s="37" t="s">
        <v>7</v>
      </c>
      <c r="P8" s="37"/>
      <c r="Q8" s="37"/>
      <c r="R8" s="37"/>
      <c r="S8" s="37"/>
      <c r="T8" s="37"/>
      <c r="U8" s="37"/>
      <c r="V8" s="37"/>
    </row>
    <row r="9" spans="1:23" s="2" customFormat="1" ht="9" customHeight="1">
      <c r="A9" s="5"/>
      <c r="B9" s="5"/>
      <c r="C9" s="5"/>
      <c r="D9" s="9"/>
      <c r="E9" s="5"/>
      <c r="F9" s="5"/>
      <c r="G9" s="5"/>
      <c r="H9" s="5"/>
      <c r="I9" s="5"/>
      <c r="J9" s="5"/>
      <c r="K9" s="5"/>
    </row>
    <row r="10" spans="1:23" s="33" customFormat="1" ht="22.5" customHeight="1">
      <c r="B10" s="70"/>
      <c r="C10" s="71"/>
      <c r="D10" s="71"/>
      <c r="E10" s="71"/>
      <c r="F10" s="72"/>
      <c r="G10" s="34"/>
      <c r="H10" s="70"/>
      <c r="I10" s="71"/>
      <c r="J10" s="71"/>
      <c r="K10" s="72"/>
      <c r="O10" s="73"/>
      <c r="P10" s="74"/>
      <c r="Q10" s="74"/>
      <c r="R10" s="74"/>
      <c r="S10" s="74"/>
      <c r="T10" s="74"/>
      <c r="U10" s="74"/>
      <c r="V10" s="75"/>
    </row>
    <row r="11" spans="1:23" ht="15" thickBot="1"/>
    <row r="12" spans="1:23" s="2" customFormat="1" ht="9" customHeight="1">
      <c r="A12" s="11"/>
      <c r="B12" s="12"/>
      <c r="C12" s="12"/>
      <c r="D12" s="13"/>
      <c r="E12" s="12"/>
      <c r="F12" s="12"/>
      <c r="G12" s="12"/>
      <c r="H12" s="12"/>
      <c r="I12" s="12"/>
      <c r="J12" s="12"/>
      <c r="K12" s="12"/>
      <c r="L12" s="14"/>
      <c r="N12" s="11"/>
      <c r="O12" s="12"/>
      <c r="P12" s="12"/>
      <c r="Q12" s="12"/>
      <c r="R12" s="12"/>
      <c r="S12" s="12"/>
      <c r="T12" s="12"/>
      <c r="U12" s="12"/>
      <c r="V12" s="12"/>
      <c r="W12" s="14"/>
    </row>
    <row r="13" spans="1:23" s="2" customFormat="1" ht="15">
      <c r="A13" s="15"/>
      <c r="B13" s="37" t="s">
        <v>8</v>
      </c>
      <c r="C13" s="37"/>
      <c r="D13" s="36"/>
      <c r="E13" s="37"/>
      <c r="F13" s="37"/>
      <c r="G13" s="37"/>
      <c r="H13" s="37"/>
      <c r="I13" s="37"/>
      <c r="J13" s="37"/>
      <c r="K13" s="37"/>
      <c r="L13" s="16"/>
      <c r="N13" s="15"/>
      <c r="O13" s="37" t="s">
        <v>9</v>
      </c>
      <c r="P13" s="37" t="s">
        <v>10</v>
      </c>
      <c r="Q13" s="37"/>
      <c r="R13" s="37"/>
      <c r="S13" s="37"/>
      <c r="T13" s="37"/>
      <c r="U13" s="37"/>
      <c r="V13" s="37"/>
      <c r="W13" s="16"/>
    </row>
    <row r="14" spans="1:23">
      <c r="A14" s="17"/>
      <c r="L14" s="18"/>
      <c r="N14" s="17"/>
      <c r="O14"/>
      <c r="P14"/>
      <c r="Q14"/>
      <c r="R14"/>
      <c r="S14"/>
      <c r="T14"/>
      <c r="U14"/>
      <c r="V14"/>
      <c r="W14" s="18"/>
    </row>
    <row r="15" spans="1:23" s="2" customFormat="1" ht="15">
      <c r="A15" s="15"/>
      <c r="C15" s="5" t="s">
        <v>11</v>
      </c>
      <c r="D15" s="8" t="s">
        <v>12</v>
      </c>
      <c r="E15" s="2" t="s">
        <v>13</v>
      </c>
      <c r="I15" s="2" t="s">
        <v>14</v>
      </c>
      <c r="K15" s="2" t="s">
        <v>15</v>
      </c>
      <c r="L15" s="16"/>
      <c r="N15" s="15"/>
      <c r="W15" s="16"/>
    </row>
    <row r="16" spans="1:23" s="2" customFormat="1" ht="15">
      <c r="A16" s="15"/>
      <c r="C16" s="5" t="s">
        <v>16</v>
      </c>
      <c r="D16" s="8"/>
      <c r="I16" s="2" t="s">
        <v>17</v>
      </c>
      <c r="K16" s="2" t="s">
        <v>14</v>
      </c>
      <c r="L16" s="16"/>
      <c r="N16" s="15"/>
      <c r="P16" s="5" t="s">
        <v>18</v>
      </c>
      <c r="R16" s="79"/>
      <c r="S16" s="79"/>
      <c r="T16" s="79"/>
      <c r="U16" s="79"/>
      <c r="V16" s="79"/>
      <c r="W16" s="16"/>
    </row>
    <row r="17" spans="1:23" s="2" customFormat="1" ht="15">
      <c r="A17" s="15"/>
      <c r="C17" s="5" t="s">
        <v>19</v>
      </c>
      <c r="D17" s="8"/>
      <c r="I17" s="2" t="s">
        <v>20</v>
      </c>
      <c r="K17" s="2" t="s">
        <v>21</v>
      </c>
      <c r="L17" s="16"/>
      <c r="N17" s="15"/>
      <c r="W17" s="16"/>
    </row>
    <row r="18" spans="1:23" ht="15">
      <c r="A18" s="17"/>
      <c r="D18" s="2" t="s">
        <v>22</v>
      </c>
      <c r="L18" s="18"/>
      <c r="N18" s="17"/>
      <c r="W18" s="18"/>
    </row>
    <row r="19" spans="1:23" ht="14.25" customHeight="1">
      <c r="A19" s="17"/>
      <c r="C19" s="52"/>
      <c r="D19" s="1">
        <v>10</v>
      </c>
      <c r="E19" s="6" t="s">
        <v>75</v>
      </c>
      <c r="F19" s="6"/>
      <c r="G19" s="6"/>
      <c r="J19" s="1">
        <v>6</v>
      </c>
      <c r="K19" s="32">
        <f>C19*J19</f>
        <v>0</v>
      </c>
      <c r="L19" s="18"/>
      <c r="N19" s="17"/>
      <c r="O19" s="5"/>
      <c r="W19" s="18"/>
    </row>
    <row r="20" spans="1:23" ht="15">
      <c r="A20" s="17"/>
      <c r="C20" s="52"/>
      <c r="D20" s="1">
        <v>11</v>
      </c>
      <c r="E20" s="6" t="s">
        <v>23</v>
      </c>
      <c r="J20" s="1">
        <v>7</v>
      </c>
      <c r="K20" s="32">
        <f t="shared" ref="K20:K42" si="0">C20*J20</f>
        <v>0</v>
      </c>
      <c r="L20" s="18"/>
      <c r="N20" s="17"/>
      <c r="O20" s="37" t="s">
        <v>24</v>
      </c>
      <c r="P20" s="37" t="s">
        <v>77</v>
      </c>
      <c r="Q20" s="37"/>
      <c r="R20" s="37"/>
      <c r="S20" s="37"/>
      <c r="T20" s="37"/>
      <c r="U20" s="37"/>
      <c r="V20" s="37"/>
      <c r="W20" s="18"/>
    </row>
    <row r="21" spans="1:23" ht="15">
      <c r="A21" s="17"/>
      <c r="C21" s="52"/>
      <c r="D21" s="1">
        <v>13</v>
      </c>
      <c r="E21" s="6" t="s">
        <v>25</v>
      </c>
      <c r="J21" s="1">
        <v>2</v>
      </c>
      <c r="K21" s="32">
        <f t="shared" si="0"/>
        <v>0</v>
      </c>
      <c r="L21" s="18"/>
      <c r="N21" s="17"/>
      <c r="O21" s="37"/>
      <c r="P21" s="38"/>
      <c r="Q21" s="37" t="s">
        <v>26</v>
      </c>
      <c r="R21" s="38"/>
      <c r="S21" s="38"/>
      <c r="T21" s="38"/>
      <c r="U21" s="38"/>
      <c r="V21" s="38"/>
      <c r="W21" s="18"/>
    </row>
    <row r="22" spans="1:23" ht="15">
      <c r="A22" s="17"/>
      <c r="C22" s="52"/>
      <c r="D22" s="1">
        <v>14</v>
      </c>
      <c r="E22" s="6" t="s">
        <v>76</v>
      </c>
      <c r="J22" s="1">
        <v>6</v>
      </c>
      <c r="K22" s="32">
        <f>C22*J21</f>
        <v>0</v>
      </c>
      <c r="L22" s="18"/>
      <c r="N22" s="17"/>
      <c r="O22"/>
      <c r="P22"/>
      <c r="Q22"/>
      <c r="R22"/>
      <c r="S22"/>
      <c r="T22"/>
      <c r="U22"/>
      <c r="V22"/>
      <c r="W22" s="18"/>
    </row>
    <row r="23" spans="1:23" ht="15">
      <c r="A23" s="17"/>
      <c r="C23" s="52"/>
      <c r="D23" s="1">
        <v>15</v>
      </c>
      <c r="E23" s="6" t="s">
        <v>80</v>
      </c>
      <c r="J23" s="1">
        <v>3</v>
      </c>
      <c r="K23" s="32">
        <f>C23*J22</f>
        <v>0</v>
      </c>
      <c r="L23" s="18"/>
      <c r="N23" s="17"/>
      <c r="O23"/>
      <c r="P23"/>
      <c r="Q23"/>
      <c r="R23"/>
      <c r="S23"/>
      <c r="T23"/>
      <c r="U23"/>
      <c r="V23"/>
      <c r="W23" s="18"/>
    </row>
    <row r="24" spans="1:23" ht="15">
      <c r="A24" s="17"/>
      <c r="C24" s="52"/>
      <c r="D24" s="1" t="s">
        <v>27</v>
      </c>
      <c r="E24" s="3" t="s">
        <v>28</v>
      </c>
      <c r="J24" s="52"/>
      <c r="K24" s="32">
        <f>C24*J24</f>
        <v>0</v>
      </c>
      <c r="L24" s="18"/>
      <c r="N24" s="17"/>
      <c r="O24"/>
      <c r="P24"/>
      <c r="Q24"/>
      <c r="R24"/>
      <c r="S24"/>
      <c r="T24"/>
      <c r="U24"/>
      <c r="V24"/>
      <c r="W24" s="18"/>
    </row>
    <row r="25" spans="1:23" ht="15">
      <c r="A25" s="17"/>
      <c r="C25" s="52"/>
      <c r="D25" s="1">
        <v>16</v>
      </c>
      <c r="E25" s="6" t="s">
        <v>29</v>
      </c>
      <c r="H25" s="45"/>
      <c r="J25" s="1">
        <v>0.84</v>
      </c>
      <c r="K25" s="32">
        <f>C25*J24</f>
        <v>0</v>
      </c>
      <c r="L25" s="18"/>
      <c r="N25" s="17"/>
      <c r="P25" s="5" t="s">
        <v>30</v>
      </c>
      <c r="U25" s="80"/>
      <c r="V25" s="80"/>
      <c r="W25" s="18"/>
    </row>
    <row r="26" spans="1:23" ht="15">
      <c r="A26" s="17"/>
      <c r="C26" s="58"/>
      <c r="D26" s="2" t="s">
        <v>31</v>
      </c>
      <c r="F26" s="45"/>
      <c r="J26" s="1"/>
      <c r="K26" s="32"/>
      <c r="L26" s="18"/>
      <c r="N26" s="17"/>
      <c r="P26" s="5" t="s">
        <v>32</v>
      </c>
      <c r="U26" s="80"/>
      <c r="V26" s="80"/>
      <c r="W26" s="18"/>
    </row>
    <row r="27" spans="1:23" ht="15">
      <c r="A27" s="17"/>
      <c r="C27" s="52"/>
      <c r="D27" s="1">
        <v>20</v>
      </c>
      <c r="E27" s="3" t="s">
        <v>33</v>
      </c>
      <c r="J27" s="1">
        <v>6</v>
      </c>
      <c r="K27" s="32">
        <f t="shared" si="0"/>
        <v>0</v>
      </c>
      <c r="L27" s="18"/>
      <c r="N27" s="17"/>
      <c r="P27" s="5" t="s">
        <v>34</v>
      </c>
      <c r="U27" s="76">
        <f>DATEDIF(U25,U26,"Y")</f>
        <v>0</v>
      </c>
      <c r="V27" s="76"/>
      <c r="W27" s="18"/>
    </row>
    <row r="28" spans="1:23" ht="15">
      <c r="A28" s="17"/>
      <c r="C28" s="52"/>
      <c r="D28" s="1">
        <v>21</v>
      </c>
      <c r="E28" s="3" t="s">
        <v>35</v>
      </c>
      <c r="J28" s="1">
        <v>3</v>
      </c>
      <c r="K28" s="32">
        <f t="shared" si="0"/>
        <v>0</v>
      </c>
      <c r="L28" s="18"/>
      <c r="N28" s="17"/>
      <c r="P28" s="5" t="s">
        <v>36</v>
      </c>
      <c r="U28" s="76">
        <f>IF(U27&gt;=60,1852,IF(U27&gt;=50,1877,IF(U27&gt;=21,1894,1877)))</f>
        <v>1877</v>
      </c>
      <c r="V28" s="76"/>
      <c r="W28" s="18"/>
    </row>
    <row r="29" spans="1:23" ht="15">
      <c r="A29" s="17"/>
      <c r="C29" s="52"/>
      <c r="D29" s="1">
        <v>22</v>
      </c>
      <c r="E29" s="3" t="s">
        <v>37</v>
      </c>
      <c r="J29" s="1">
        <v>1.5</v>
      </c>
      <c r="K29" s="32">
        <f t="shared" si="0"/>
        <v>0</v>
      </c>
      <c r="L29" s="18"/>
      <c r="N29" s="17"/>
      <c r="P29" s="5" t="s">
        <v>38</v>
      </c>
      <c r="S29" s="6"/>
      <c r="U29" s="69"/>
      <c r="V29" s="69"/>
      <c r="W29" s="18"/>
    </row>
    <row r="30" spans="1:23">
      <c r="A30" s="17"/>
      <c r="C30" s="59"/>
      <c r="I30" s="66"/>
      <c r="J30" s="66"/>
      <c r="K30" s="66"/>
      <c r="L30" s="18"/>
      <c r="N30" s="17"/>
      <c r="W30" s="18"/>
    </row>
    <row r="31" spans="1:23" ht="15">
      <c r="A31" s="17"/>
      <c r="C31" s="60"/>
      <c r="D31" s="2" t="s">
        <v>39</v>
      </c>
      <c r="J31" s="1"/>
      <c r="K31" s="32"/>
      <c r="L31" s="18"/>
      <c r="N31" s="17"/>
      <c r="O31" s="37" t="s">
        <v>40</v>
      </c>
      <c r="P31" s="38"/>
      <c r="Q31" s="38"/>
      <c r="R31" s="38"/>
      <c r="S31" s="38"/>
      <c r="T31" s="38"/>
      <c r="U31" s="38"/>
      <c r="V31" s="38"/>
      <c r="W31" s="18"/>
    </row>
    <row r="32" spans="1:23" ht="15">
      <c r="A32" s="17"/>
      <c r="C32" s="52"/>
      <c r="D32" s="1">
        <v>30</v>
      </c>
      <c r="E32" s="3" t="s">
        <v>41</v>
      </c>
      <c r="J32" s="1">
        <v>2.5</v>
      </c>
      <c r="K32" s="32">
        <f t="shared" si="0"/>
        <v>0</v>
      </c>
      <c r="L32" s="18"/>
      <c r="N32" s="17"/>
      <c r="O32" s="38"/>
      <c r="P32" s="37" t="s">
        <v>42</v>
      </c>
      <c r="Q32" s="38"/>
      <c r="R32" s="38"/>
      <c r="S32" s="38"/>
      <c r="T32" s="38"/>
      <c r="U32" s="38"/>
      <c r="V32" s="38"/>
      <c r="W32" s="18"/>
    </row>
    <row r="33" spans="1:23" ht="15">
      <c r="A33" s="17"/>
      <c r="C33" s="52"/>
      <c r="D33" s="1">
        <v>31</v>
      </c>
      <c r="E33" s="3" t="s">
        <v>43</v>
      </c>
      <c r="J33" s="1">
        <v>2.5</v>
      </c>
      <c r="K33" s="32">
        <f t="shared" si="0"/>
        <v>0</v>
      </c>
      <c r="L33" s="18"/>
      <c r="N33" s="17"/>
      <c r="W33" s="18"/>
    </row>
    <row r="34" spans="1:23" ht="15">
      <c r="A34" s="17"/>
      <c r="C34" s="52"/>
      <c r="D34" s="1">
        <v>32</v>
      </c>
      <c r="E34" s="3" t="s">
        <v>44</v>
      </c>
      <c r="J34" s="1">
        <v>1.5</v>
      </c>
      <c r="K34" s="32">
        <f t="shared" si="0"/>
        <v>0</v>
      </c>
      <c r="L34" s="18"/>
      <c r="N34" s="17"/>
      <c r="P34" s="5" t="s">
        <v>78</v>
      </c>
      <c r="T34" s="9"/>
      <c r="U34" s="67"/>
      <c r="V34" s="67"/>
      <c r="W34" s="18"/>
    </row>
    <row r="35" spans="1:23" ht="15">
      <c r="A35" s="17"/>
      <c r="C35" s="52"/>
      <c r="D35" s="1">
        <v>33</v>
      </c>
      <c r="E35" s="3" t="s">
        <v>45</v>
      </c>
      <c r="J35" s="1">
        <v>1</v>
      </c>
      <c r="K35" s="32">
        <f t="shared" si="0"/>
        <v>0</v>
      </c>
      <c r="L35" s="18"/>
      <c r="N35" s="17"/>
      <c r="T35" s="6"/>
      <c r="U35" s="6"/>
      <c r="W35" s="18"/>
    </row>
    <row r="36" spans="1:23" ht="15">
      <c r="A36" s="17"/>
      <c r="C36" s="60"/>
      <c r="J36" s="1"/>
      <c r="K36" s="32"/>
      <c r="L36" s="18"/>
      <c r="N36" s="17"/>
      <c r="P36" s="3" t="s">
        <v>46</v>
      </c>
      <c r="T36" s="1"/>
      <c r="U36" s="68">
        <f>ROUND((U34/U28)/5,1)*5</f>
        <v>0</v>
      </c>
      <c r="V36" s="68"/>
      <c r="W36" s="18"/>
    </row>
    <row r="37" spans="1:23" ht="15.75" thickBot="1">
      <c r="A37" s="17"/>
      <c r="C37" s="60"/>
      <c r="D37" s="2" t="s">
        <v>47</v>
      </c>
      <c r="E37" s="6"/>
      <c r="J37" s="1"/>
      <c r="K37" s="32"/>
      <c r="L37" s="18"/>
      <c r="N37" s="26"/>
      <c r="O37" s="27"/>
      <c r="P37" s="21"/>
      <c r="Q37" s="21"/>
      <c r="R37" s="21"/>
      <c r="S37" s="27"/>
      <c r="T37" s="27"/>
      <c r="U37" s="27"/>
      <c r="V37" s="27"/>
      <c r="W37" s="28"/>
    </row>
    <row r="38" spans="1:23" ht="15">
      <c r="A38" s="17"/>
      <c r="C38" s="52"/>
      <c r="D38" s="1">
        <v>40</v>
      </c>
      <c r="E38" s="6" t="s">
        <v>48</v>
      </c>
      <c r="J38" s="1">
        <v>1.5</v>
      </c>
      <c r="K38" s="32">
        <f t="shared" si="0"/>
        <v>0</v>
      </c>
      <c r="L38" s="18"/>
    </row>
    <row r="39" spans="1:23" ht="15.75" thickBot="1">
      <c r="A39" s="17"/>
      <c r="C39" s="52"/>
      <c r="D39" s="1">
        <v>41</v>
      </c>
      <c r="E39" s="6" t="s">
        <v>49</v>
      </c>
      <c r="J39" s="1">
        <v>1</v>
      </c>
      <c r="K39" s="32">
        <f t="shared" si="0"/>
        <v>0</v>
      </c>
      <c r="L39" s="18"/>
    </row>
    <row r="40" spans="1:23" ht="15">
      <c r="A40" s="17"/>
      <c r="C40" s="52"/>
      <c r="D40" s="1">
        <v>50</v>
      </c>
      <c r="E40" s="6" t="s">
        <v>50</v>
      </c>
      <c r="J40" s="1">
        <v>1</v>
      </c>
      <c r="K40" s="32">
        <f t="shared" si="0"/>
        <v>0</v>
      </c>
      <c r="L40" s="18"/>
      <c r="N40" s="11"/>
      <c r="O40" s="12"/>
      <c r="P40" s="12"/>
      <c r="Q40" s="12"/>
      <c r="R40" s="12"/>
      <c r="S40" s="12"/>
      <c r="T40" s="12"/>
      <c r="U40" s="12"/>
      <c r="V40" s="12"/>
      <c r="W40" s="14"/>
    </row>
    <row r="41" spans="1:23" ht="15">
      <c r="A41" s="17"/>
      <c r="C41" s="52"/>
      <c r="D41" s="1">
        <v>60</v>
      </c>
      <c r="E41" s="6" t="s">
        <v>51</v>
      </c>
      <c r="J41" s="1">
        <v>1</v>
      </c>
      <c r="K41" s="32">
        <f t="shared" si="0"/>
        <v>0</v>
      </c>
      <c r="L41" s="18"/>
      <c r="N41" s="15"/>
      <c r="O41" s="2"/>
      <c r="P41" s="2"/>
      <c r="Q41" s="2"/>
      <c r="R41" s="2"/>
      <c r="S41" s="2"/>
      <c r="T41" s="2"/>
      <c r="U41" s="2"/>
      <c r="V41" s="2"/>
      <c r="W41" s="16"/>
    </row>
    <row r="42" spans="1:23" ht="15">
      <c r="A42" s="17"/>
      <c r="C42" s="52"/>
      <c r="D42" s="1">
        <v>70</v>
      </c>
      <c r="E42" s="6" t="s">
        <v>52</v>
      </c>
      <c r="J42" s="1">
        <v>1</v>
      </c>
      <c r="K42" s="32">
        <f t="shared" si="0"/>
        <v>0</v>
      </c>
      <c r="L42" s="18"/>
      <c r="N42" s="15"/>
      <c r="O42" s="55" t="s">
        <v>53</v>
      </c>
      <c r="P42" s="55"/>
      <c r="Q42" s="55"/>
      <c r="R42" s="55"/>
      <c r="S42" s="55"/>
      <c r="T42" s="55"/>
      <c r="U42" s="55"/>
      <c r="V42" s="55"/>
      <c r="W42" s="16"/>
    </row>
    <row r="43" spans="1:23" ht="15">
      <c r="A43" s="17"/>
      <c r="L43" s="18"/>
      <c r="N43" s="29"/>
      <c r="O43" s="30"/>
      <c r="P43" s="30"/>
      <c r="Q43" s="30"/>
      <c r="R43" s="30"/>
      <c r="S43" s="30"/>
      <c r="T43" s="30"/>
      <c r="U43" s="30"/>
      <c r="V43" s="30"/>
      <c r="W43" s="31"/>
    </row>
    <row r="44" spans="1:23" ht="15">
      <c r="A44" s="17"/>
      <c r="D44" s="3"/>
      <c r="E44" s="3" t="s">
        <v>54</v>
      </c>
      <c r="F44" s="7"/>
      <c r="G44" s="7"/>
      <c r="L44" s="18"/>
      <c r="N44" s="15"/>
      <c r="P44" s="2"/>
      <c r="Q44" s="2"/>
      <c r="R44" s="2"/>
      <c r="S44" s="2"/>
      <c r="T44" s="2"/>
      <c r="U44" s="2"/>
      <c r="V44" s="2"/>
      <c r="W44" s="16"/>
    </row>
    <row r="45" spans="1:23" ht="15">
      <c r="A45" s="17"/>
      <c r="D45" s="3"/>
      <c r="E45" s="3" t="s">
        <v>55</v>
      </c>
      <c r="F45" s="7"/>
      <c r="G45" s="7"/>
      <c r="L45" s="18"/>
      <c r="N45" s="15"/>
      <c r="O45" s="2" t="s">
        <v>56</v>
      </c>
      <c r="P45" s="2"/>
      <c r="Q45" s="2"/>
      <c r="R45" s="2"/>
      <c r="S45" s="2"/>
      <c r="T45" s="50">
        <f>SUM(K19:K42)+K53+K54+K55</f>
        <v>0</v>
      </c>
      <c r="U45" s="64" t="s">
        <v>57</v>
      </c>
      <c r="V45" s="64"/>
      <c r="W45" s="16"/>
    </row>
    <row r="46" spans="1:23" ht="15">
      <c r="A46" s="23"/>
      <c r="B46" s="10"/>
      <c r="C46" s="10"/>
      <c r="D46" s="10"/>
      <c r="E46" s="24"/>
      <c r="F46" s="24"/>
      <c r="G46" s="24"/>
      <c r="H46" s="10"/>
      <c r="I46" s="10"/>
      <c r="J46" s="10"/>
      <c r="K46" s="10"/>
      <c r="L46" s="25"/>
      <c r="N46" s="15"/>
      <c r="O46" s="2"/>
      <c r="P46" s="2"/>
      <c r="Q46" s="2"/>
      <c r="R46" s="2"/>
      <c r="S46" s="2"/>
      <c r="T46" s="2"/>
      <c r="U46" s="2"/>
      <c r="V46" s="2"/>
      <c r="W46" s="16"/>
    </row>
    <row r="47" spans="1:23" ht="15">
      <c r="A47" s="17"/>
      <c r="L47" s="18"/>
      <c r="N47" s="15"/>
      <c r="O47" s="2" t="s">
        <v>58</v>
      </c>
      <c r="P47" s="2"/>
      <c r="Q47" s="2"/>
      <c r="R47" s="2"/>
      <c r="S47" s="2"/>
      <c r="T47" s="51">
        <f>ROUND((T45/U28*100)/5,2)*5</f>
        <v>0</v>
      </c>
      <c r="U47" s="64" t="s">
        <v>59</v>
      </c>
      <c r="V47" s="64"/>
      <c r="W47" s="16"/>
    </row>
    <row r="48" spans="1:23" s="2" customFormat="1" ht="15">
      <c r="A48" s="15"/>
      <c r="B48" s="37" t="s">
        <v>60</v>
      </c>
      <c r="C48" s="37"/>
      <c r="D48" s="36"/>
      <c r="E48" s="37"/>
      <c r="F48" s="37"/>
      <c r="G48" s="37"/>
      <c r="H48" s="37"/>
      <c r="I48" s="37"/>
      <c r="J48" s="37"/>
      <c r="K48" s="37"/>
      <c r="L48" s="16"/>
      <c r="N48" s="15"/>
      <c r="W48" s="16"/>
    </row>
    <row r="49" spans="1:23" s="2" customFormat="1" ht="15">
      <c r="A49" s="19"/>
      <c r="B49" s="5"/>
      <c r="C49" s="5"/>
      <c r="D49" s="8"/>
      <c r="L49" s="16"/>
      <c r="N49" s="15"/>
      <c r="O49" s="2" t="s">
        <v>61</v>
      </c>
      <c r="U49" s="65">
        <f>ROUND((U34/100*T47)/5,1)*5</f>
        <v>0</v>
      </c>
      <c r="V49" s="65"/>
      <c r="W49" s="16"/>
    </row>
    <row r="50" spans="1:23" s="2" customFormat="1" ht="15">
      <c r="A50" s="15"/>
      <c r="C50" s="5" t="s">
        <v>62</v>
      </c>
      <c r="D50" s="8" t="s">
        <v>12</v>
      </c>
      <c r="E50" s="2" t="s">
        <v>13</v>
      </c>
      <c r="K50" s="2" t="s">
        <v>14</v>
      </c>
      <c r="L50" s="16"/>
      <c r="N50" s="15"/>
      <c r="P50" s="2" t="s">
        <v>79</v>
      </c>
      <c r="W50" s="16"/>
    </row>
    <row r="51" spans="1:23" s="2" customFormat="1" ht="15">
      <c r="A51" s="15"/>
      <c r="C51" s="5" t="s">
        <v>63</v>
      </c>
      <c r="D51" s="8"/>
      <c r="K51" s="2" t="s">
        <v>21</v>
      </c>
      <c r="L51" s="16"/>
      <c r="N51" s="15"/>
      <c r="W51" s="16"/>
    </row>
    <row r="52" spans="1:23" ht="15">
      <c r="A52" s="17"/>
      <c r="L52" s="18"/>
      <c r="N52" s="15"/>
      <c r="O52" s="2" t="s">
        <v>64</v>
      </c>
      <c r="P52" s="2"/>
      <c r="Q52" s="2"/>
      <c r="R52" s="2"/>
      <c r="S52" s="2"/>
      <c r="T52" s="2"/>
      <c r="U52" s="2"/>
      <c r="V52" s="2"/>
      <c r="W52" s="16"/>
    </row>
    <row r="53" spans="1:23" ht="15">
      <c r="A53" s="17"/>
      <c r="C53" s="52"/>
      <c r="D53" s="1">
        <v>23</v>
      </c>
      <c r="E53" s="3" t="s">
        <v>65</v>
      </c>
      <c r="I53" s="1"/>
      <c r="J53" s="1"/>
      <c r="K53" s="32">
        <f>C53</f>
        <v>0</v>
      </c>
      <c r="L53" s="18"/>
      <c r="N53" s="15"/>
      <c r="P53" s="2" t="s">
        <v>66</v>
      </c>
      <c r="Q53" s="2"/>
      <c r="R53" s="2"/>
      <c r="S53" s="2"/>
      <c r="U53" s="63">
        <f>ROUNDUP((U49/12)/5,1)*5</f>
        <v>0</v>
      </c>
      <c r="V53" s="63"/>
      <c r="W53" s="16"/>
    </row>
    <row r="54" spans="1:23" ht="15">
      <c r="A54" s="17"/>
      <c r="C54" s="52"/>
      <c r="D54" s="1">
        <v>80</v>
      </c>
      <c r="E54" s="54" t="s">
        <v>67</v>
      </c>
      <c r="I54" s="1"/>
      <c r="J54" s="1"/>
      <c r="K54" s="32">
        <f>C54</f>
        <v>0</v>
      </c>
      <c r="L54" s="18"/>
      <c r="N54" s="15"/>
      <c r="O54" s="2"/>
      <c r="P54" s="2"/>
      <c r="Q54" s="2"/>
      <c r="R54" s="2"/>
      <c r="S54" s="2"/>
      <c r="T54" s="2"/>
      <c r="U54" s="2"/>
      <c r="V54" s="2"/>
      <c r="W54" s="16"/>
    </row>
    <row r="55" spans="1:23" ht="15">
      <c r="A55" s="17"/>
      <c r="C55" s="52"/>
      <c r="D55" s="1">
        <v>99</v>
      </c>
      <c r="E55" s="3" t="s">
        <v>68</v>
      </c>
      <c r="I55" s="1"/>
      <c r="J55" s="1"/>
      <c r="K55" s="32">
        <f>C55</f>
        <v>0</v>
      </c>
      <c r="L55" s="18"/>
      <c r="N55" s="15"/>
      <c r="O55" s="2"/>
      <c r="P55" s="2"/>
      <c r="Q55" s="2"/>
      <c r="R55" s="2"/>
      <c r="S55" s="2"/>
      <c r="T55" s="2"/>
      <c r="U55" s="2"/>
      <c r="V55" s="2"/>
      <c r="W55" s="16"/>
    </row>
    <row r="56" spans="1:23" s="2" customFormat="1" ht="9" customHeight="1" thickBot="1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2"/>
      <c r="N56" s="20"/>
      <c r="O56" s="21"/>
      <c r="P56" s="21"/>
      <c r="Q56" s="21"/>
      <c r="R56" s="21"/>
      <c r="S56" s="21"/>
      <c r="T56" s="21"/>
      <c r="U56" s="21"/>
      <c r="V56" s="21"/>
      <c r="W56" s="22"/>
    </row>
    <row r="58" spans="1:23">
      <c r="U58" s="44">
        <v>45790</v>
      </c>
    </row>
  </sheetData>
  <sheetProtection sheet="1" selectLockedCells="1"/>
  <mergeCells count="18">
    <mergeCell ref="D2:G2"/>
    <mergeCell ref="S5:V5"/>
    <mergeCell ref="R16:V16"/>
    <mergeCell ref="U25:V25"/>
    <mergeCell ref="U26:V26"/>
    <mergeCell ref="U29:V29"/>
    <mergeCell ref="B10:F10"/>
    <mergeCell ref="H10:K10"/>
    <mergeCell ref="O10:V10"/>
    <mergeCell ref="U28:V28"/>
    <mergeCell ref="U27:V27"/>
    <mergeCell ref="U53:V53"/>
    <mergeCell ref="U45:V45"/>
    <mergeCell ref="U47:V47"/>
    <mergeCell ref="U49:V49"/>
    <mergeCell ref="I30:K30"/>
    <mergeCell ref="U34:V34"/>
    <mergeCell ref="U36:V36"/>
  </mergeCells>
  <phoneticPr fontId="0" type="noConversion"/>
  <hyperlinks>
    <hyperlink ref="V2" r:id="rId1" xr:uid="{00000000-0004-0000-0000-000000000000}"/>
  </hyperlinks>
  <printOptions horizontalCentered="1" verticalCentered="1"/>
  <pageMargins left="0.31496062992126" right="0.31496062992126" top="0.16200000000000001" bottom="0.1275" header="0" footer="0"/>
  <pageSetup paperSize="9" scale="46" orientation="landscape" r:id="rId2"/>
  <headerFooter alignWithMargins="0"/>
  <ignoredErrors>
    <ignoredError sqref="K2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sqref="A1:A7"/>
    </sheetView>
  </sheetViews>
  <sheetFormatPr baseColWidth="10" defaultColWidth="11.42578125" defaultRowHeight="12.75"/>
  <cols>
    <col min="1" max="1" width="40.7109375" bestFit="1" customWidth="1"/>
  </cols>
  <sheetData>
    <row r="1" spans="1:1" ht="15">
      <c r="A1" s="46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</sheetData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2.75"/>
  <sheetData/>
  <pageMargins left="0.7" right="0.7" top="0.78740157499999996" bottom="0.78740157499999996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ed58eed3-87e5-48b3-80b4-002558b23ffd" ContentTypeId="0x010100E70E7286D71DC84E81A93BDDEBADF75B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2b0916-d156-442f-a1d3-d0689d047f79">
      <Terms xmlns="http://schemas.microsoft.com/office/infopath/2007/PartnerControls"/>
    </lcf76f155ced4ddcb4097134ff3c332f>
    <TaxCatchAll xmlns="36ae2025-af27-433a-88e6-228423c41c96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Vorlage" ma:contentTypeID="0x010100E70E7286D71DC84E81A93BDDEBADF75B00BE5A328DFC407345B80539ED14F7DF0F" ma:contentTypeVersion="26" ma:contentTypeDescription="" ma:contentTypeScope="" ma:versionID="e5803f5f44f5a78c1359c3d326ef8b5b">
  <xsd:schema xmlns:xsd="http://www.w3.org/2001/XMLSchema" xmlns:xs="http://www.w3.org/2001/XMLSchema" xmlns:p="http://schemas.microsoft.com/office/2006/metadata/properties" xmlns:ns2="d92b0916-d156-442f-a1d3-d0689d047f79" xmlns:ns3="36ae2025-af27-433a-88e6-228423c41c96" targetNamespace="http://schemas.microsoft.com/office/2006/metadata/properties" ma:root="true" ma:fieldsID="1466cdd77b04d936f2563b4af0f28045" ns2:_="" ns3:_="">
    <xsd:import namespace="d92b0916-d156-442f-a1d3-d0689d047f79"/>
    <xsd:import namespace="36ae2025-af27-433a-88e6-228423c41c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2b0916-d156-442f-a1d3-d0689d047f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ed58eed3-87e5-48b3-80b4-002558b23f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e2025-af27-433a-88e6-228423c41c9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5462d36-a2e6-459d-a65d-54420c00d11c}" ma:internalName="TaxCatchAll" ma:showField="CatchAllData" ma:web="36ae2025-af27-433a-88e6-228423c41c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13EE3-3FD9-42DD-92A6-6ECF1B78F7D0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B33B2D2-9128-43B2-A419-2533DCC1FE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0561B0-D93E-40DF-B51A-6BFCD37F0335}">
  <ds:schemaRefs>
    <ds:schemaRef ds:uri="36ae2025-af27-433a-88e6-228423c41c96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d92b0916-d156-442f-a1d3-d0689d047f79"/>
    <ds:schemaRef ds:uri="http://schemas.openxmlformats.org/package/2006/metadata/core-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D903EF9-7134-4F64-BA48-899F34DCFB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2b0916-d156-442f-a1d3-d0689d047f79"/>
    <ds:schemaRef ds:uri="36ae2025-af27-433a-88e6-228423c41c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Pensum- und Gehaltsrechner</vt:lpstr>
      <vt:lpstr>Tabelle2</vt:lpstr>
      <vt:lpstr>Tabelle1</vt:lpstr>
    </vt:vector>
  </TitlesOfParts>
  <Manager/>
  <Company>Evang. Ref. Kirche des Kantons St. Gallen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christof.rimle@sbb.ch</dc:creator>
  <cp:keywords/>
  <dc:description/>
  <cp:lastModifiedBy>Elisabeth Hummler</cp:lastModifiedBy>
  <cp:revision/>
  <dcterms:created xsi:type="dcterms:W3CDTF">2007-03-20T13:44:58Z</dcterms:created>
  <dcterms:modified xsi:type="dcterms:W3CDTF">2025-06-01T12:56:11Z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0x010100E70E7286D71DC84E81A93BDDEBADF75B00BE5A328DFC407345B80539ED14F7DF0F</vt:lpwstr>
  </property>
  <property fmtid="{D5CDD505-2E9C-101B-9397-08002B2CF9AE}" pid="3" name="MediaServiceImageTags">
    <vt:lpwstr/>
  </property>
  <property fmtid="{D5CDD505-2E9C-101B-9397-08002B2CF9AE}" pid="4" name="Verantwortlichkeit">
    <vt:lpwstr>28</vt:lpwstr>
  </property>
  <property fmtid="{D5CDD505-2E9C-101B-9397-08002B2CF9AE}" pid="5" name="Status">
    <vt:lpwstr>Laufend</vt:lpwstr>
  </property>
</Properties>
</file>