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F14" i="1" s="1"/>
  <c r="F17" i="1" l="1"/>
  <c r="F16" i="1"/>
  <c r="C21" i="1" l="1"/>
  <c r="F15" i="1"/>
  <c r="C7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<sst xmlns="http://schemas.openxmlformats.org/spreadsheetml/2006/main" count="30" uniqueCount="20">
  <si>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</si>
  <si>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</si>
  <si>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</si>
  <si>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</si>
  <si>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</si>
  <si>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</si>
  <si>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</si>
  <si>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</si>
  <si>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</si>
  <si>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</si>
  <si>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</si>
  <si>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</si>
  <si>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ПУТ ПРИМАРНА ЗЗ-   специјализанти јун 2024</t>
  </si>
  <si>
    <t>16.8.2024.године</t>
  </si>
  <si>
    <t>СТАЊЕ СРЕДСТАВА НА ДАН:   02.09.2024.године</t>
  </si>
  <si>
    <t>ПЛАТА ПРИМАРНА ЗЗ-  ll део августа 2024</t>
  </si>
  <si>
    <t>ПЛАТА СТОМАТОЛОШКА ЗЗ-  ll део августа 2024</t>
  </si>
  <si>
    <t>ПУТ ПРИМАРНА ЗЗ-   август 2024</t>
  </si>
  <si>
    <t>ПУТ СТОМАТОЛОШКА ЗЗ-  август 2024</t>
  </si>
  <si>
    <t>ПЛАТА ПРИМАРНА ЗЗ-  ll део августа 2024-повраћај средстава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</si>
</sst>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2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4" fontId="0" fillId="0" borderId="0" xfId="6" applyNumberFormat="1" applyFont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  <xf numFmtId="0" fontId="12" fillId="9" borderId="0" xfId="0" applyFont="1" applyFill="1">
      <alignment horizontal="left" vertical="center" wrapText="1" indent="1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1" headerRowBorderDxfId="2">
  <autoFilter ref="B13:C21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J18" sqref="J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2024</v>
      </c>
    </row>
    <row r="2" spans="1:11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11" ht="30" customHeight="1" thickBot="1" x14ac:dyDescent="0.35">
      <c r="A3" s="3"/>
      <c r="C3" s="27" t="s">
        <v>7</v>
      </c>
      <c r="D3" s="27"/>
      <c r="E3" s="27"/>
      <c r="F3" s="27"/>
    </row>
    <row r="4" spans="1:11" ht="30" customHeight="1" x14ac:dyDescent="0.3">
      <c r="A4" s="3"/>
      <c r="C4" s="26" t="s">
        <v>13</v>
      </c>
      <c r="D4" s="26"/>
      <c r="E4" s="28">
        <v>5.34</v>
      </c>
      <c r="F4" s="28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29" t="s">
        <v>6</v>
      </c>
      <c r="C6" s="29"/>
      <c r="D6" s="5"/>
    </row>
    <row r="7" spans="1:11" ht="30" customHeight="1" thickBot="1" x14ac:dyDescent="0.35">
      <c r="A7" s="3"/>
      <c r="B7" s="9" t="s">
        <v>9</v>
      </c>
      <c r="C7" s="10">
        <f>C21</f>
        <v>7339563.9500000002</v>
      </c>
      <c r="D7" s="5"/>
    </row>
    <row r="8" spans="1:11" ht="30" customHeight="1" thickBot="1" x14ac:dyDescent="0.35">
      <c r="A8" s="3"/>
      <c r="B8" s="13" t="s">
        <v>5</v>
      </c>
      <c r="C8" s="14">
        <f>F25</f>
        <v>-7339563.9500000002</v>
      </c>
      <c r="D8" s="5"/>
    </row>
    <row r="9" spans="1:11" ht="30" customHeight="1" thickBot="1" x14ac:dyDescent="0.35">
      <c r="A9" s="3"/>
      <c r="B9" s="11" t="s">
        <v>14</v>
      </c>
      <c r="C9" s="12">
        <f>+C7+C8+E4</f>
        <v>5.34</v>
      </c>
      <c r="D9" s="5"/>
    </row>
    <row r="11" spans="1:11" ht="30" customHeight="1" thickBot="1" x14ac:dyDescent="0.35"/>
    <row r="12" spans="1:11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15</v>
      </c>
      <c r="C14" s="7">
        <f>6657439.71+3384.42</f>
        <v>6660824.1299999999</v>
      </c>
      <c r="D14" s="4"/>
      <c r="E14" s="20" t="s">
        <v>15</v>
      </c>
      <c r="F14" s="7">
        <f>+-Income2[[#This Row],[Износ]]+3384.42</f>
        <v>-6657439.71</v>
      </c>
    </row>
    <row r="15" spans="1:11" s="4" customFormat="1" ht="20.100000000000001" customHeight="1" x14ac:dyDescent="0.3">
      <c r="B15" s="21" t="s">
        <v>16</v>
      </c>
      <c r="C15" s="16">
        <v>152096.54</v>
      </c>
      <c r="E15" s="21" t="s">
        <v>16</v>
      </c>
      <c r="F15" s="16">
        <f>-Income2[[#This Row],[Износ]]</f>
        <v>-152096.54</v>
      </c>
    </row>
    <row r="16" spans="1:11" s="4" customFormat="1" ht="20.100000000000001" customHeight="1" x14ac:dyDescent="0.3">
      <c r="B16" s="20" t="s">
        <v>17</v>
      </c>
      <c r="C16" s="7">
        <v>505697.58</v>
      </c>
      <c r="E16" s="20" t="s">
        <v>17</v>
      </c>
      <c r="F16" s="7">
        <f>-Income2[[#This Row],[Износ]]</f>
        <v>-505697.58</v>
      </c>
    </row>
    <row r="17" spans="2:6" ht="20.100000000000001" customHeight="1" x14ac:dyDescent="0.3">
      <c r="B17" s="15" t="s">
        <v>18</v>
      </c>
      <c r="C17" s="16">
        <v>20945.7</v>
      </c>
      <c r="D17" s="4"/>
      <c r="E17" s="21" t="s">
        <v>18</v>
      </c>
      <c r="F17" s="16">
        <f>-Income2[[#This Row],[Износ]]</f>
        <v>-20945.7</v>
      </c>
    </row>
    <row r="18" spans="2:6" ht="20.100000000000001" customHeight="1" x14ac:dyDescent="0.3">
      <c r="B18" s="20" t="s">
        <v>12</v>
      </c>
      <c r="C18" s="7">
        <v>0</v>
      </c>
      <c r="D18" s="4"/>
      <c r="E18" s="22" t="s">
        <v>12</v>
      </c>
      <c r="F18" s="7">
        <v>0</v>
      </c>
    </row>
    <row r="19" spans="2:6" ht="20.100000000000001" customHeight="1" x14ac:dyDescent="0.3">
      <c r="B19" s="15" t="s">
        <v>10</v>
      </c>
      <c r="C19" s="16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11</v>
      </c>
      <c r="C20" s="23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</v>
      </c>
      <c r="C21" s="16">
        <f>+SUM(C14:C20)</f>
        <v>7339563.9500000002</v>
      </c>
      <c r="D21" s="4"/>
      <c r="E21" s="31" t="s">
        <v>19</v>
      </c>
      <c r="F21" s="16">
        <v>-3384.42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-7339563.9500000002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16c05727-aa75-4e4a-9b5f-8a80a1165891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2024-09-06T07:10:49Z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