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uldingcountyschool-my.sharepoint.com/personal/jcarpenter_paulding_k12_ga_us/Documents/Desktop/Hiram Raider Meet 23/"/>
    </mc:Choice>
  </mc:AlternateContent>
  <xr:revisionPtr revIDLastSave="0" documentId="8_{0E1986C6-1AF7-4E9A-93D0-D9C41E6378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le" sheetId="15" r:id="rId1"/>
    <sheet name="Mixed" sheetId="12" r:id="rId2"/>
    <sheet name="Female" sheetId="14" r:id="rId3"/>
    <sheet name="Results" sheetId="7" r:id="rId4"/>
    <sheet name="Helper" sheetId="16" r:id="rId5"/>
  </sheets>
  <definedNames>
    <definedName name="_xlnm.Print_Area" localSheetId="2">Female!$A$2:$O$28</definedName>
    <definedName name="_xlnm.Print_Area" localSheetId="0">Male!$A$2:$O$25</definedName>
    <definedName name="_xlnm.Print_Area" localSheetId="1">Mixed!$A$2:$O$28</definedName>
    <definedName name="Team_Relay">Female!$B$3:$B$26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4" l="1"/>
  <c r="M22" i="14"/>
  <c r="K22" i="14"/>
  <c r="I22" i="14"/>
  <c r="G22" i="14"/>
  <c r="E22" i="14"/>
  <c r="C22" i="14"/>
  <c r="P21" i="14"/>
  <c r="M21" i="14"/>
  <c r="K21" i="14"/>
  <c r="I21" i="14"/>
  <c r="G21" i="14"/>
  <c r="E21" i="14"/>
  <c r="C21" i="14"/>
  <c r="P20" i="14"/>
  <c r="M20" i="14"/>
  <c r="K20" i="14"/>
  <c r="I20" i="14"/>
  <c r="G20" i="14"/>
  <c r="E20" i="14"/>
  <c r="C20" i="14"/>
  <c r="P19" i="14"/>
  <c r="M19" i="14"/>
  <c r="K19" i="14"/>
  <c r="I19" i="14"/>
  <c r="G19" i="14"/>
  <c r="E19" i="14"/>
  <c r="C19" i="14"/>
  <c r="P18" i="14"/>
  <c r="M18" i="14"/>
  <c r="K18" i="14"/>
  <c r="I18" i="14"/>
  <c r="G18" i="14"/>
  <c r="E18" i="14"/>
  <c r="C18" i="14"/>
  <c r="P17" i="14"/>
  <c r="M17" i="14"/>
  <c r="K17" i="14"/>
  <c r="I17" i="14"/>
  <c r="G17" i="14"/>
  <c r="E17" i="14"/>
  <c r="C17" i="14"/>
  <c r="P16" i="14"/>
  <c r="M16" i="14"/>
  <c r="K16" i="14"/>
  <c r="I16" i="14"/>
  <c r="G16" i="14"/>
  <c r="E16" i="14"/>
  <c r="C16" i="14"/>
  <c r="P15" i="14"/>
  <c r="M15" i="14"/>
  <c r="K15" i="14"/>
  <c r="I15" i="14"/>
  <c r="G15" i="14"/>
  <c r="E15" i="14"/>
  <c r="C15" i="14"/>
  <c r="P14" i="14"/>
  <c r="M14" i="14"/>
  <c r="K14" i="14"/>
  <c r="I14" i="14"/>
  <c r="G14" i="14"/>
  <c r="E14" i="14"/>
  <c r="C14" i="14"/>
  <c r="P13" i="14"/>
  <c r="M13" i="14"/>
  <c r="K13" i="14"/>
  <c r="I13" i="14"/>
  <c r="G13" i="14"/>
  <c r="E13" i="14"/>
  <c r="C13" i="14"/>
  <c r="P12" i="14"/>
  <c r="M12" i="14"/>
  <c r="K12" i="14"/>
  <c r="I12" i="14"/>
  <c r="G12" i="14"/>
  <c r="E12" i="14"/>
  <c r="C12" i="14"/>
  <c r="P11" i="14"/>
  <c r="M11" i="14"/>
  <c r="K11" i="14"/>
  <c r="I11" i="14"/>
  <c r="G11" i="14"/>
  <c r="E11" i="14"/>
  <c r="C11" i="14"/>
  <c r="P10" i="14"/>
  <c r="M10" i="14"/>
  <c r="K10" i="14"/>
  <c r="I10" i="14"/>
  <c r="G10" i="14"/>
  <c r="E10" i="14"/>
  <c r="C10" i="14"/>
  <c r="P9" i="14"/>
  <c r="M9" i="14"/>
  <c r="K9" i="14"/>
  <c r="I9" i="14"/>
  <c r="G9" i="14"/>
  <c r="E9" i="14"/>
  <c r="C9" i="14"/>
  <c r="P8" i="14"/>
  <c r="M8" i="14"/>
  <c r="K8" i="14"/>
  <c r="I8" i="14"/>
  <c r="G8" i="14"/>
  <c r="E8" i="14"/>
  <c r="C8" i="14"/>
  <c r="P7" i="14"/>
  <c r="M7" i="14"/>
  <c r="K7" i="14"/>
  <c r="I7" i="14"/>
  <c r="G7" i="14"/>
  <c r="E7" i="14"/>
  <c r="C7" i="14"/>
  <c r="P6" i="14"/>
  <c r="M6" i="14"/>
  <c r="K6" i="14"/>
  <c r="I6" i="14"/>
  <c r="G6" i="14"/>
  <c r="E6" i="14"/>
  <c r="C6" i="14"/>
  <c r="P5" i="14"/>
  <c r="M5" i="14"/>
  <c r="K5" i="14"/>
  <c r="I5" i="14"/>
  <c r="G5" i="14"/>
  <c r="E5" i="14"/>
  <c r="C5" i="14"/>
  <c r="P4" i="14"/>
  <c r="M4" i="14"/>
  <c r="K4" i="14"/>
  <c r="I4" i="14"/>
  <c r="G4" i="14"/>
  <c r="E4" i="14"/>
  <c r="C4" i="14"/>
  <c r="P3" i="14"/>
  <c r="M3" i="14"/>
  <c r="B15" i="7" s="1"/>
  <c r="K3" i="14"/>
  <c r="I3" i="14"/>
  <c r="G3" i="14"/>
  <c r="E3" i="14"/>
  <c r="C3" i="14"/>
  <c r="P25" i="12"/>
  <c r="M25" i="12"/>
  <c r="K25" i="12"/>
  <c r="I25" i="12"/>
  <c r="G25" i="12"/>
  <c r="E25" i="12"/>
  <c r="C25" i="12"/>
  <c r="P24" i="12"/>
  <c r="M24" i="12"/>
  <c r="K24" i="12"/>
  <c r="I24" i="12"/>
  <c r="G24" i="12"/>
  <c r="E24" i="12"/>
  <c r="C24" i="12"/>
  <c r="P23" i="12"/>
  <c r="M23" i="12"/>
  <c r="K23" i="12"/>
  <c r="I23" i="12"/>
  <c r="G23" i="12"/>
  <c r="E23" i="12"/>
  <c r="C23" i="12"/>
  <c r="P22" i="12"/>
  <c r="M22" i="12"/>
  <c r="K22" i="12"/>
  <c r="I22" i="12"/>
  <c r="G22" i="12"/>
  <c r="E22" i="12"/>
  <c r="C22" i="12"/>
  <c r="P21" i="12"/>
  <c r="M21" i="12"/>
  <c r="K21" i="12"/>
  <c r="I21" i="12"/>
  <c r="G21" i="12"/>
  <c r="E21" i="12"/>
  <c r="C21" i="12"/>
  <c r="P20" i="12"/>
  <c r="M20" i="12"/>
  <c r="K20" i="12"/>
  <c r="I20" i="12"/>
  <c r="G20" i="12"/>
  <c r="E20" i="12"/>
  <c r="C20" i="12"/>
  <c r="P19" i="12"/>
  <c r="M19" i="12"/>
  <c r="K19" i="12"/>
  <c r="I19" i="12"/>
  <c r="G19" i="12"/>
  <c r="E19" i="12"/>
  <c r="C19" i="12"/>
  <c r="P18" i="12"/>
  <c r="M18" i="12"/>
  <c r="K18" i="12"/>
  <c r="I18" i="12"/>
  <c r="G18" i="12"/>
  <c r="E18" i="12"/>
  <c r="C18" i="12"/>
  <c r="P17" i="12"/>
  <c r="M17" i="12"/>
  <c r="K17" i="12"/>
  <c r="I17" i="12"/>
  <c r="G17" i="12"/>
  <c r="E17" i="12"/>
  <c r="C17" i="12"/>
  <c r="P16" i="12"/>
  <c r="M16" i="12"/>
  <c r="K16" i="12"/>
  <c r="I16" i="12"/>
  <c r="G16" i="12"/>
  <c r="E16" i="12"/>
  <c r="C16" i="12"/>
  <c r="P15" i="12"/>
  <c r="K15" i="12"/>
  <c r="I15" i="12"/>
  <c r="G15" i="12"/>
  <c r="E15" i="12"/>
  <c r="C15" i="12"/>
  <c r="P14" i="12"/>
  <c r="M14" i="12"/>
  <c r="K14" i="12"/>
  <c r="I14" i="12"/>
  <c r="G14" i="12"/>
  <c r="E14" i="12"/>
  <c r="C14" i="12"/>
  <c r="P13" i="12"/>
  <c r="M13" i="12"/>
  <c r="K13" i="12"/>
  <c r="I13" i="12"/>
  <c r="G13" i="12"/>
  <c r="E13" i="12"/>
  <c r="C13" i="12"/>
  <c r="P12" i="12"/>
  <c r="M12" i="12"/>
  <c r="K12" i="12"/>
  <c r="I12" i="12"/>
  <c r="G12" i="12"/>
  <c r="E12" i="12"/>
  <c r="C12" i="12"/>
  <c r="P11" i="12"/>
  <c r="M11" i="12"/>
  <c r="K11" i="12"/>
  <c r="I11" i="12"/>
  <c r="G11" i="12"/>
  <c r="E11" i="12"/>
  <c r="C11" i="12"/>
  <c r="P10" i="12"/>
  <c r="K10" i="12"/>
  <c r="I10" i="12"/>
  <c r="G10" i="12"/>
  <c r="E10" i="12"/>
  <c r="C10" i="12"/>
  <c r="P9" i="12"/>
  <c r="M9" i="12"/>
  <c r="K9" i="12"/>
  <c r="I9" i="12"/>
  <c r="G9" i="12"/>
  <c r="E9" i="12"/>
  <c r="C9" i="12"/>
  <c r="P8" i="12"/>
  <c r="M8" i="12"/>
  <c r="K8" i="12"/>
  <c r="I8" i="12"/>
  <c r="G8" i="12"/>
  <c r="E8" i="12"/>
  <c r="C8" i="12"/>
  <c r="P7" i="12"/>
  <c r="M7" i="12"/>
  <c r="K7" i="12"/>
  <c r="I7" i="12"/>
  <c r="G7" i="12"/>
  <c r="E7" i="12"/>
  <c r="C7" i="12"/>
  <c r="P6" i="12"/>
  <c r="M6" i="12"/>
  <c r="D14" i="7" s="1"/>
  <c r="K6" i="12"/>
  <c r="I6" i="12"/>
  <c r="G6" i="12"/>
  <c r="E6" i="12"/>
  <c r="C6" i="12"/>
  <c r="P5" i="12"/>
  <c r="M5" i="12"/>
  <c r="D16" i="7" s="1"/>
  <c r="K5" i="12"/>
  <c r="I5" i="12"/>
  <c r="G5" i="12"/>
  <c r="E5" i="12"/>
  <c r="C5" i="12"/>
  <c r="P4" i="12"/>
  <c r="K4" i="12"/>
  <c r="I4" i="12"/>
  <c r="G4" i="12"/>
  <c r="E4" i="12"/>
  <c r="C4" i="12"/>
  <c r="P3" i="12"/>
  <c r="K3" i="12"/>
  <c r="I3" i="12"/>
  <c r="G3" i="12"/>
  <c r="E3" i="12"/>
  <c r="C3" i="12"/>
  <c r="E28" i="7"/>
  <c r="C28" i="7"/>
  <c r="A28" i="7"/>
  <c r="E23" i="7"/>
  <c r="C23" i="7"/>
  <c r="A23" i="7"/>
  <c r="E18" i="7"/>
  <c r="C18" i="7"/>
  <c r="A18" i="7"/>
  <c r="E13" i="7"/>
  <c r="C13" i="7"/>
  <c r="A13" i="7"/>
  <c r="E8" i="7"/>
  <c r="C8" i="7"/>
  <c r="A8" i="7"/>
  <c r="E3" i="7"/>
  <c r="C3" i="7"/>
  <c r="A3" i="7"/>
  <c r="P25" i="15"/>
  <c r="M25" i="15"/>
  <c r="K25" i="15"/>
  <c r="I25" i="15"/>
  <c r="G25" i="15"/>
  <c r="E25" i="15"/>
  <c r="C25" i="15"/>
  <c r="P24" i="15"/>
  <c r="M24" i="15"/>
  <c r="K24" i="15"/>
  <c r="I24" i="15"/>
  <c r="G24" i="15"/>
  <c r="E24" i="15"/>
  <c r="C24" i="15"/>
  <c r="P23" i="15"/>
  <c r="M23" i="15"/>
  <c r="K23" i="15"/>
  <c r="I23" i="15"/>
  <c r="G23" i="15"/>
  <c r="E23" i="15"/>
  <c r="C23" i="15"/>
  <c r="P22" i="15"/>
  <c r="M22" i="15"/>
  <c r="K22" i="15"/>
  <c r="I22" i="15"/>
  <c r="G22" i="15"/>
  <c r="E22" i="15"/>
  <c r="C22" i="15"/>
  <c r="P21" i="15"/>
  <c r="M21" i="15"/>
  <c r="K21" i="15"/>
  <c r="I21" i="15"/>
  <c r="G21" i="15"/>
  <c r="E21" i="15"/>
  <c r="C21" i="15"/>
  <c r="P20" i="15"/>
  <c r="M20" i="15"/>
  <c r="K20" i="15"/>
  <c r="I20" i="15"/>
  <c r="G20" i="15"/>
  <c r="E20" i="15"/>
  <c r="C20" i="15"/>
  <c r="P19" i="15"/>
  <c r="M19" i="15"/>
  <c r="K19" i="15"/>
  <c r="I19" i="15"/>
  <c r="G19" i="15"/>
  <c r="E19" i="15"/>
  <c r="C19" i="15"/>
  <c r="P18" i="15"/>
  <c r="M18" i="15"/>
  <c r="K18" i="15"/>
  <c r="I18" i="15"/>
  <c r="G18" i="15"/>
  <c r="E18" i="15"/>
  <c r="C18" i="15"/>
  <c r="P17" i="15"/>
  <c r="M17" i="15"/>
  <c r="K17" i="15"/>
  <c r="I17" i="15"/>
  <c r="G17" i="15"/>
  <c r="E17" i="15"/>
  <c r="C17" i="15"/>
  <c r="P16" i="15"/>
  <c r="M16" i="15"/>
  <c r="K16" i="15"/>
  <c r="I16" i="15"/>
  <c r="G16" i="15"/>
  <c r="E16" i="15"/>
  <c r="C16" i="15"/>
  <c r="P15" i="15"/>
  <c r="M15" i="15"/>
  <c r="K15" i="15"/>
  <c r="I15" i="15"/>
  <c r="G15" i="15"/>
  <c r="E15" i="15"/>
  <c r="C15" i="15"/>
  <c r="P14" i="15"/>
  <c r="M14" i="15"/>
  <c r="K14" i="15"/>
  <c r="I14" i="15"/>
  <c r="G14" i="15"/>
  <c r="E14" i="15"/>
  <c r="C14" i="15"/>
  <c r="P13" i="15"/>
  <c r="M13" i="15"/>
  <c r="K13" i="15"/>
  <c r="I13" i="15"/>
  <c r="G13" i="15"/>
  <c r="E13" i="15"/>
  <c r="C13" i="15"/>
  <c r="P12" i="15"/>
  <c r="M12" i="15"/>
  <c r="K12" i="15"/>
  <c r="I12" i="15"/>
  <c r="G12" i="15"/>
  <c r="E12" i="15"/>
  <c r="C12" i="15"/>
  <c r="P11" i="15"/>
  <c r="M11" i="15"/>
  <c r="K11" i="15"/>
  <c r="I11" i="15"/>
  <c r="G11" i="15"/>
  <c r="E11" i="15"/>
  <c r="C11" i="15"/>
  <c r="P10" i="15"/>
  <c r="M10" i="15"/>
  <c r="K10" i="15"/>
  <c r="I10" i="15"/>
  <c r="G10" i="15"/>
  <c r="E10" i="15"/>
  <c r="C10" i="15"/>
  <c r="P9" i="15"/>
  <c r="M9" i="15"/>
  <c r="K9" i="15"/>
  <c r="I9" i="15"/>
  <c r="G9" i="15"/>
  <c r="E9" i="15"/>
  <c r="C9" i="15"/>
  <c r="P8" i="15"/>
  <c r="M8" i="15"/>
  <c r="K8" i="15"/>
  <c r="I8" i="15"/>
  <c r="G8" i="15"/>
  <c r="E8" i="15"/>
  <c r="C8" i="15"/>
  <c r="P7" i="15"/>
  <c r="M7" i="15"/>
  <c r="K7" i="15"/>
  <c r="I7" i="15"/>
  <c r="G7" i="15"/>
  <c r="E7" i="15"/>
  <c r="C7" i="15"/>
  <c r="P6" i="15"/>
  <c r="M6" i="15"/>
  <c r="F16" i="7" s="1"/>
  <c r="K6" i="15"/>
  <c r="I6" i="15"/>
  <c r="G6" i="15"/>
  <c r="E6" i="15"/>
  <c r="C6" i="15"/>
  <c r="P5" i="15"/>
  <c r="M5" i="15"/>
  <c r="K5" i="15"/>
  <c r="I5" i="15"/>
  <c r="G5" i="15"/>
  <c r="E5" i="15"/>
  <c r="C5" i="15"/>
  <c r="P4" i="15"/>
  <c r="M4" i="15"/>
  <c r="F14" i="7" s="1"/>
  <c r="K4" i="15"/>
  <c r="I4" i="15"/>
  <c r="G4" i="15"/>
  <c r="E4" i="15"/>
  <c r="C4" i="15"/>
  <c r="P3" i="15"/>
  <c r="M3" i="15"/>
  <c r="F15" i="7" s="1"/>
  <c r="K3" i="15"/>
  <c r="I3" i="15"/>
  <c r="G3" i="15"/>
  <c r="E3" i="15"/>
  <c r="C3" i="15"/>
  <c r="B26" i="7" l="1"/>
  <c r="B14" i="7"/>
  <c r="B16" i="7"/>
  <c r="N10" i="14"/>
  <c r="N9" i="14"/>
  <c r="N17" i="14"/>
  <c r="F26" i="7"/>
  <c r="D15" i="7"/>
  <c r="D26" i="7"/>
  <c r="D31" i="7"/>
  <c r="D11" i="7"/>
  <c r="N15" i="15"/>
  <c r="N8" i="14"/>
  <c r="N16" i="14"/>
  <c r="N18" i="14"/>
  <c r="B25" i="7"/>
  <c r="B24" i="7"/>
  <c r="B11" i="7"/>
  <c r="B31" i="7"/>
  <c r="N7" i="14"/>
  <c r="N15" i="14"/>
  <c r="B30" i="7"/>
  <c r="B29" i="7"/>
  <c r="F29" i="7"/>
  <c r="F30" i="7"/>
  <c r="B21" i="7"/>
  <c r="F21" i="7"/>
  <c r="F11" i="7"/>
  <c r="B9" i="7"/>
  <c r="N5" i="14"/>
  <c r="N13" i="14"/>
  <c r="N21" i="14"/>
  <c r="B10" i="7"/>
  <c r="D10" i="7"/>
  <c r="D9" i="7"/>
  <c r="N6" i="12"/>
  <c r="N20" i="12"/>
  <c r="N12" i="12"/>
  <c r="N19" i="12"/>
  <c r="F9" i="7"/>
  <c r="F10" i="7"/>
  <c r="D29" i="7"/>
  <c r="D30" i="7"/>
  <c r="N14" i="15"/>
  <c r="F31" i="7"/>
  <c r="F25" i="7"/>
  <c r="N13" i="15"/>
  <c r="F24" i="7"/>
  <c r="N12" i="15"/>
  <c r="D24" i="7"/>
  <c r="D25" i="7"/>
  <c r="N15" i="12"/>
  <c r="N21" i="15"/>
  <c r="N13" i="12"/>
  <c r="N20" i="15"/>
  <c r="F4" i="7"/>
  <c r="F6" i="7"/>
  <c r="N19" i="15"/>
  <c r="N7" i="15"/>
  <c r="N6" i="15"/>
  <c r="N18" i="15"/>
  <c r="N5" i="15"/>
  <c r="N17" i="15"/>
  <c r="N4" i="15"/>
  <c r="N16" i="15"/>
  <c r="N24" i="15"/>
  <c r="F5" i="7"/>
  <c r="N11" i="15"/>
  <c r="N10" i="15"/>
  <c r="N23" i="15"/>
  <c r="N22" i="15"/>
  <c r="N9" i="15"/>
  <c r="N8" i="15"/>
  <c r="N25" i="15"/>
  <c r="D19" i="7"/>
  <c r="N22" i="12"/>
  <c r="N14" i="12"/>
  <c r="N21" i="12"/>
  <c r="N5" i="12"/>
  <c r="N3" i="15"/>
  <c r="F20" i="7"/>
  <c r="B20" i="7"/>
  <c r="N6" i="14"/>
  <c r="N14" i="14"/>
  <c r="N22" i="14"/>
  <c r="B19" i="7"/>
  <c r="N4" i="14"/>
  <c r="N12" i="14"/>
  <c r="N20" i="14"/>
  <c r="N3" i="14"/>
  <c r="N11" i="14"/>
  <c r="N19" i="14"/>
  <c r="F19" i="7"/>
  <c r="B4" i="7"/>
  <c r="B5" i="7"/>
  <c r="B6" i="7"/>
  <c r="N4" i="12"/>
  <c r="N17" i="12"/>
  <c r="N25" i="12"/>
  <c r="N11" i="12"/>
  <c r="D20" i="7"/>
  <c r="N9" i="12"/>
  <c r="D21" i="7"/>
  <c r="N3" i="12"/>
  <c r="N10" i="12"/>
  <c r="N18" i="12"/>
  <c r="N8" i="12"/>
  <c r="N16" i="12"/>
  <c r="N24" i="12"/>
  <c r="N7" i="12"/>
  <c r="N23" i="12"/>
  <c r="D5" i="7"/>
  <c r="D4" i="7"/>
  <c r="D6" i="7"/>
  <c r="O17" i="15" l="1"/>
  <c r="O9" i="15"/>
  <c r="O20" i="15"/>
  <c r="O4" i="15"/>
  <c r="O25" i="15"/>
  <c r="O8" i="15"/>
  <c r="O3" i="15"/>
  <c r="O12" i="15"/>
  <c r="O23" i="15"/>
  <c r="O6" i="15"/>
  <c r="O10" i="15"/>
  <c r="O19" i="15"/>
  <c r="O5" i="15"/>
  <c r="O15" i="14"/>
  <c r="O22" i="15"/>
  <c r="O21" i="15"/>
  <c r="O15" i="15"/>
  <c r="O11" i="15"/>
  <c r="O18" i="15"/>
  <c r="O16" i="15"/>
  <c r="O24" i="15"/>
  <c r="O7" i="15"/>
  <c r="O13" i="15"/>
  <c r="O14" i="15"/>
  <c r="O14" i="14"/>
  <c r="O20" i="14"/>
  <c r="O11" i="14"/>
  <c r="O12" i="14"/>
  <c r="O4" i="14"/>
  <c r="O18" i="14"/>
  <c r="O8" i="14"/>
  <c r="O19" i="14"/>
  <c r="O3" i="14"/>
  <c r="O10" i="14"/>
  <c r="O5" i="14"/>
  <c r="O17" i="14"/>
  <c r="O9" i="14"/>
  <c r="O7" i="14"/>
  <c r="O6" i="14"/>
  <c r="O22" i="14"/>
  <c r="O16" i="14"/>
  <c r="O21" i="14"/>
  <c r="O13" i="14"/>
  <c r="O14" i="12"/>
  <c r="O20" i="12"/>
  <c r="O7" i="12"/>
  <c r="O18" i="12"/>
  <c r="O17" i="12"/>
  <c r="O3" i="12"/>
  <c r="O15" i="12"/>
  <c r="O19" i="12"/>
  <c r="O24" i="12"/>
  <c r="O13" i="12"/>
  <c r="O25" i="12"/>
  <c r="O9" i="12"/>
  <c r="O8" i="12"/>
  <c r="O5" i="12"/>
  <c r="O6" i="12"/>
  <c r="O23" i="12"/>
  <c r="O21" i="12"/>
  <c r="O4" i="12"/>
  <c r="O12" i="12"/>
  <c r="O11" i="12"/>
  <c r="O10" i="12"/>
  <c r="O22" i="12"/>
  <c r="O16" i="12"/>
  <c r="F35" i="7" l="1"/>
  <c r="F36" i="7"/>
  <c r="F37" i="7"/>
  <c r="D35" i="7"/>
  <c r="B36" i="7"/>
  <c r="B35" i="7"/>
  <c r="B37" i="7"/>
  <c r="D37" i="7"/>
  <c r="D36" i="7"/>
</calcChain>
</file>

<file path=xl/sharedStrings.xml><?xml version="1.0" encoding="utf-8"?>
<sst xmlns="http://schemas.openxmlformats.org/spreadsheetml/2006/main" count="206" uniqueCount="119">
  <si>
    <t>SCHOOL</t>
  </si>
  <si>
    <t>Team Run</t>
  </si>
  <si>
    <t>Place</t>
  </si>
  <si>
    <t xml:space="preserve">   C C R   </t>
  </si>
  <si>
    <t>RFC</t>
  </si>
  <si>
    <t>Rope Bridge</t>
  </si>
  <si>
    <t>Tire Flip</t>
  </si>
  <si>
    <t>-NA-</t>
  </si>
  <si>
    <t>Total Points</t>
  </si>
  <si>
    <t>Overall Finish</t>
  </si>
  <si>
    <t>Group</t>
  </si>
  <si>
    <t>EMPTY 10</t>
  </si>
  <si>
    <t>EMPTY 9</t>
  </si>
  <si>
    <t>EMPTY 3</t>
  </si>
  <si>
    <t>EMPTY 4</t>
  </si>
  <si>
    <t>EMPTY 5</t>
  </si>
  <si>
    <t>Disqualified</t>
  </si>
  <si>
    <t>Penalty Added</t>
  </si>
  <si>
    <t>Did Not Participate</t>
  </si>
  <si>
    <t>TIE BREAKER TEAM RUN</t>
  </si>
  <si>
    <t>FINAL 17SEP</t>
  </si>
  <si>
    <t>EMPTY 11</t>
  </si>
  <si>
    <t>EMPTY 12</t>
  </si>
  <si>
    <t>EMPTY 13</t>
  </si>
  <si>
    <t>RESULTS</t>
  </si>
  <si>
    <t>FEMALE</t>
  </si>
  <si>
    <t>MIXED</t>
  </si>
  <si>
    <t>MALE</t>
  </si>
  <si>
    <t>(PAULDING 1 ACTUAL)</t>
  </si>
  <si>
    <t>3rd RB ALEXANDER</t>
  </si>
  <si>
    <t>OVERALL</t>
  </si>
  <si>
    <t>Notes</t>
  </si>
  <si>
    <t>Adds</t>
  </si>
  <si>
    <t>To add a team, in the School column, type over a cell with EMPTY#, or add to the next blank cell. Consider this a new row.</t>
  </si>
  <si>
    <t>Deletes</t>
  </si>
  <si>
    <t>To remove a team, like EMPTY1, just delete the text in the School column, cell A.</t>
  </si>
  <si>
    <t>Next delete the text from cell N (column Total Points). This will null cell O (Overall Finish) and prevent the row from being included in the Results sheet Overall results.</t>
  </si>
  <si>
    <t>To exclude empty rows from the Results tab Overall results, delete values cell N (Total Points).</t>
  </si>
  <si>
    <t>Undo</t>
  </si>
  <si>
    <t>If you accidently type in the wrong cell, press the  esc  key, or undo your changes  Edit  &gt;  Undo Typing</t>
  </si>
  <si>
    <t>Time Entry</t>
  </si>
  <si>
    <t xml:space="preserve">When entering times, include the delimiters  ":"  and "." in your entries  (ex:   01:19.25) </t>
  </si>
  <si>
    <t>Time Format</t>
  </si>
  <si>
    <t>Cell formatting:  select cell  &gt;  right-mouse click  &gt;  choose Format Cells  &gt;  Number tab  &gt;  Category: Custom  &gt;  Type:  mm:ss.00</t>
  </si>
  <si>
    <t>Cell formatting for times &lt;= 23:59, format as   hh:mm:ss</t>
  </si>
  <si>
    <t>Cell formatting for times &gt; 23:59, format as  [h]:mm:ss</t>
  </si>
  <si>
    <t>To track hundredths of seconds, append  .00   (ex:   mm:ss.00)</t>
  </si>
  <si>
    <t>A mouse double-click will reset formatting to include a date. Don't panic and reset     cell format     using above steps</t>
  </si>
  <si>
    <t>RANK formula explained</t>
  </si>
  <si>
    <t>source:  https://exceljet.net/excel-functions/excel-rank-function</t>
  </si>
  <si>
    <t>You can use the RANK function to rank numeric values. RANK has two modes of operation: ranking values so that the largest value is ranked #1 (order = 0), and ranking values so that the smallest value is #1 (order = 1).</t>
  </si>
  <si>
    <t xml:space="preserve">  =RANK(C2,Team Relay,1)  -or-   =RANK(C2,$B$2:$B$24,1)     [where "Team Relay" is a Named Range]</t>
  </si>
  <si>
    <t>Column:Row formula</t>
  </si>
  <si>
    <t>C:2</t>
  </si>
  <si>
    <t xml:space="preserve">  =IF(B2&lt;&gt;"",RANK(B2,$B$2:$B$24,1),"") </t>
  </si>
  <si>
    <t>Populate cell C:2 with results from:  If B2 is null then display null, otherwise, check B2 in relation to B2 thru B24 and order it where lower value is better.</t>
  </si>
  <si>
    <t>C:3</t>
  </si>
  <si>
    <t xml:space="preserve">  =IF(B3&lt;&gt;"",RANK(B3,$B$2:$B$24,1),"")</t>
  </si>
  <si>
    <t>C:4</t>
  </si>
  <si>
    <t xml:space="preserve">  =IF(B4&lt;&gt;"",RANK(B4,$B$2:$B$24,1),"")</t>
  </si>
  <si>
    <t>. . .</t>
  </si>
  <si>
    <t>K:2</t>
  </si>
  <si>
    <t xml:space="preserve">  =IF(J2&lt;&gt;"",RANK(J2,$J$2:$J$24,1),"")</t>
  </si>
  <si>
    <t>K:3</t>
  </si>
  <si>
    <t xml:space="preserve">  =IF(J3&lt;&gt;"",RANK(J3,$J$2:$J$24,1),"")</t>
  </si>
  <si>
    <t>K:4</t>
  </si>
  <si>
    <t xml:space="preserve">  =IF(J4&lt;&gt;"",RANK(J4,$J$2:$J$24,1),"")</t>
  </si>
  <si>
    <t>VLOOKUP formula explained</t>
  </si>
  <si>
    <t>source:  https://exceljet.net/excel-functions/excel-vlookup-function</t>
  </si>
  <si>
    <t>Female sheet</t>
  </si>
  <si>
    <t>VLOOKUP is an Excel function to lookup and retrieve data from a specific column in table. VLOOKUP supports approximate and exact matching, and wildcards (* ?) for partial matches.</t>
  </si>
  <si>
    <t>The "V" stands for "vertical". Lookup values must appear in the first column of the table, with lookup columns to the right.</t>
  </si>
  <si>
    <t xml:space="preserve">Syntax </t>
  </si>
  <si>
    <t>=VLOOKUP (value, table, col_index, [range_lookup])</t>
  </si>
  <si>
    <t xml:space="preserve">Arguments </t>
  </si>
  <si>
    <t>value - The value to look for in the first column of a table.</t>
  </si>
  <si>
    <t>table - The table from which to retrieve a value.</t>
  </si>
  <si>
    <t>col_index - The column in the table from which to retrieve a value.</t>
  </si>
  <si>
    <t>range_lookup - [optional] TRUE = approximate match (default). FALSE = exact match.</t>
  </si>
  <si>
    <t xml:space="preserve">  =VLOOKUP(A36,Female!O:P,2,FALSE)</t>
  </si>
  <si>
    <t xml:space="preserve">  =VLOOKUP (value, table, col_index, [range_lookup])</t>
  </si>
  <si>
    <t>Above, look for value (in cell A36 (value = 1)), from table (Sheet = Female, columns O thru P), exactly matching value in cell A36, and return col_index 2 (name for column P, the School)</t>
  </si>
  <si>
    <t>In this example, cell A36 is the number 1, so get me the School who had the Overall Finish of 1.</t>
  </si>
  <si>
    <t>The table is Female, specifically columns O and P, "Overall Finish" and "School Name"</t>
  </si>
  <si>
    <t>col_index is 2, the 2nd column from the table Female!O:P, or P, the School Name</t>
  </si>
  <si>
    <t>[range_lookup] is FALSE, for an exact match</t>
  </si>
  <si>
    <t>TesterRow - Info Only</t>
  </si>
  <si>
    <t xml:space="preserve">Etowah High School </t>
  </si>
  <si>
    <t>Lamar County High School</t>
  </si>
  <si>
    <t>Empower College and Career Center</t>
  </si>
  <si>
    <t>Perry High School</t>
  </si>
  <si>
    <t>Paulding County High School</t>
  </si>
  <si>
    <t>Westlake High School</t>
  </si>
  <si>
    <t>Central High School</t>
  </si>
  <si>
    <t>Veterans High School</t>
  </si>
  <si>
    <t>Dawson County High School</t>
  </si>
  <si>
    <t>Hiram High School</t>
  </si>
  <si>
    <t>North Paulding High School</t>
  </si>
  <si>
    <t>Harralson High School</t>
  </si>
  <si>
    <t>Griffin High School</t>
  </si>
  <si>
    <t>Northside High School</t>
  </si>
  <si>
    <t>East Coweta High School</t>
  </si>
  <si>
    <t xml:space="preserve">Cherokee HS </t>
  </si>
  <si>
    <t xml:space="preserve">The King Academy </t>
  </si>
  <si>
    <t>East Paulding HS</t>
  </si>
  <si>
    <t>Cartersville High School</t>
  </si>
  <si>
    <r>
      <t>Fayette County High School</t>
    </r>
    <r>
      <rPr>
        <b/>
        <sz val="10"/>
        <rFont val="Arial"/>
        <family val="2"/>
      </rPr>
      <t xml:space="preserve"> </t>
    </r>
  </si>
  <si>
    <t>Etowah High School  1</t>
  </si>
  <si>
    <t>Etowah High School 2</t>
  </si>
  <si>
    <t>Empower College 1 and Career Center</t>
  </si>
  <si>
    <t>Empower College 2 and Career Center</t>
  </si>
  <si>
    <t>Veterans High School 1</t>
  </si>
  <si>
    <t>Veterans High School 2</t>
  </si>
  <si>
    <t>Dawson 1 County High School</t>
  </si>
  <si>
    <t>Dawson 2 County High School</t>
  </si>
  <si>
    <t>Paulding County 1 High School</t>
  </si>
  <si>
    <t>Paulding County 2 High School</t>
  </si>
  <si>
    <t>Perry 1 High School</t>
  </si>
  <si>
    <t>Perry 2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</si>
</sst>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mm:ss.00"/>
  </numFmts>
  <fonts count="11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3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6" fontId="1" fillId="0" borderId="15" xfId="0" applyNumberFormat="1" applyFont="1" applyBorder="1" applyAlignment="1">
      <alignment horizontal="center"/>
    </xf>
    <xf numFmtId="20" fontId="1" fillId="0" borderId="15" xfId="0" applyNumberFormat="1" applyFont="1" applyBorder="1" applyAlignment="1">
      <alignment horizontal="center"/>
    </xf>
    <xf numFmtId="20" fontId="1" fillId="7" borderId="15" xfId="0" applyNumberFormat="1" applyFont="1" applyFill="1" applyBorder="1" applyAlignment="1">
      <alignment horizontal="center"/>
    </xf>
    <xf numFmtId="20" fontId="1" fillId="5" borderId="15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6" borderId="8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3" fillId="0" borderId="0" xfId="0" quotePrefix="1" applyFont="1"/>
    <xf numFmtId="0" fontId="1" fillId="0" borderId="0" xfId="0" applyFont="1"/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165" fontId="4" fillId="0" borderId="7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7" xfId="0" applyFont="1" applyBorder="1"/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4" fillId="3" borderId="7" xfId="0" applyFont="1" applyFill="1" applyBorder="1"/>
    <xf numFmtId="0" fontId="2" fillId="0" borderId="7" xfId="0" applyFont="1" applyBorder="1"/>
    <xf numFmtId="0" fontId="2" fillId="6" borderId="7" xfId="0" applyFont="1" applyFill="1" applyBorder="1"/>
    <xf numFmtId="0" fontId="2" fillId="5" borderId="7" xfId="0" applyFont="1" applyFill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4" fillId="0" borderId="21" xfId="0" applyFont="1" applyBorder="1"/>
    <xf numFmtId="0" fontId="4" fillId="3" borderId="6" xfId="0" applyFont="1" applyFill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4" fillId="0" borderId="1" xfId="0" applyFont="1" applyBorder="1"/>
    <xf numFmtId="0" fontId="4" fillId="0" borderId="2" xfId="0" applyFont="1" applyBorder="1"/>
    <xf numFmtId="0" fontId="2" fillId="12" borderId="7" xfId="0" applyFont="1" applyFill="1" applyBorder="1"/>
    <xf numFmtId="0" fontId="2" fillId="12" borderId="7" xfId="0" applyFont="1" applyFill="1" applyBorder="1" applyAlignment="1">
      <alignment horizontal="left"/>
    </xf>
    <xf numFmtId="0" fontId="2" fillId="12" borderId="8" xfId="0" applyFont="1" applyFill="1" applyBorder="1" applyAlignment="1">
      <alignment horizontal="left"/>
    </xf>
    <xf numFmtId="0" fontId="4" fillId="13" borderId="0" xfId="0" applyFont="1" applyFill="1"/>
    <xf numFmtId="0" fontId="2" fillId="13" borderId="6" xfId="0" applyFont="1" applyFill="1" applyBorder="1"/>
    <xf numFmtId="0" fontId="2" fillId="13" borderId="7" xfId="0" applyFont="1" applyFill="1" applyBorder="1"/>
    <xf numFmtId="0" fontId="4" fillId="8" borderId="0" xfId="0" applyFont="1" applyFill="1"/>
    <xf numFmtId="0" fontId="2" fillId="8" borderId="6" xfId="0" applyFont="1" applyFill="1" applyBorder="1"/>
    <xf numFmtId="0" fontId="2" fillId="8" borderId="7" xfId="0" applyFont="1" applyFill="1" applyBorder="1"/>
    <xf numFmtId="0" fontId="4" fillId="13" borderId="7" xfId="0" applyFont="1" applyFill="1" applyBorder="1"/>
    <xf numFmtId="0" fontId="4" fillId="14" borderId="0" xfId="0" applyFont="1" applyFill="1"/>
    <xf numFmtId="0" fontId="2" fillId="14" borderId="6" xfId="0" applyFont="1" applyFill="1" applyBorder="1"/>
    <xf numFmtId="0" fontId="2" fillId="14" borderId="7" xfId="0" applyFont="1" applyFill="1" applyBorder="1"/>
    <xf numFmtId="165" fontId="4" fillId="0" borderId="6" xfId="0" applyNumberFormat="1" applyFont="1" applyBorder="1" applyAlignment="1" applyProtection="1">
      <alignment horizontal="left"/>
      <protection locked="0"/>
    </xf>
    <xf numFmtId="165" fontId="4" fillId="0" borderId="7" xfId="0" applyNumberFormat="1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/>
    </xf>
    <xf numFmtId="164" fontId="2" fillId="9" borderId="3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textRotation="90"/>
    </xf>
    <xf numFmtId="0" fontId="2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textRotation="90"/>
    </xf>
    <xf numFmtId="0" fontId="2" fillId="4" borderId="3" xfId="0" quotePrefix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8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4" borderId="12" xfId="0" applyFont="1" applyFill="1" applyBorder="1" applyAlignment="1">
      <alignment vertical="center"/>
    </xf>
    <xf numFmtId="47" fontId="4" fillId="0" borderId="0" xfId="0" applyNumberFormat="1" applyFont="1"/>
    <xf numFmtId="164" fontId="4" fillId="14" borderId="0" xfId="0" applyNumberFormat="1" applyFont="1" applyFill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1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8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164" fontId="4" fillId="13" borderId="0" xfId="0" applyNumberFormat="1" applyFont="1" applyFill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8" borderId="0" xfId="0" applyNumberFormat="1" applyFont="1" applyFill="1" applyAlignment="1">
      <alignment horizontal="center"/>
    </xf>
    <xf numFmtId="0" fontId="2" fillId="15" borderId="6" xfId="0" applyFont="1" applyFill="1" applyBorder="1" applyAlignment="1">
      <alignment horizontal="center"/>
    </xf>
    <xf numFmtId="0" fontId="6" fillId="16" borderId="7" xfId="0" applyFont="1" applyFill="1" applyBorder="1"/>
    <xf numFmtId="0" fontId="7" fillId="17" borderId="7" xfId="0" applyFont="1" applyFill="1" applyBorder="1"/>
    <xf numFmtId="0" fontId="7" fillId="17" borderId="7" xfId="0" applyFont="1" applyFill="1" applyBorder="1" applyAlignment="1">
      <alignment vertical="center"/>
    </xf>
    <xf numFmtId="0" fontId="8" fillId="17" borderId="7" xfId="0" applyFont="1" applyFill="1" applyBorder="1" applyAlignment="1">
      <alignment vertical="center"/>
    </xf>
    <xf numFmtId="0" fontId="9" fillId="17" borderId="7" xfId="0" applyFont="1" applyFill="1" applyBorder="1" applyAlignment="1">
      <alignment vertical="center"/>
    </xf>
    <xf numFmtId="0" fontId="9" fillId="17" borderId="7" xfId="0" applyFont="1" applyFill="1" applyBorder="1" applyAlignment="1">
      <alignment vertical="top"/>
    </xf>
    <xf numFmtId="0" fontId="8" fillId="17" borderId="7" xfId="0" applyFont="1" applyFill="1" applyBorder="1"/>
    <xf numFmtId="0" fontId="10" fillId="17" borderId="7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DFF"/>
      <color rgb="FFD883FF"/>
      <color rgb="FFFFD579"/>
      <color rgb="FF0096FF"/>
      <color rgb="FFFF9300"/>
      <color rgb="FF4E8F00"/>
      <color rgb="FF00FB92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S34"/>
  <sheetViews>
    <sheetView tabSelected="1" showRuler="0" view="pageLayout" zoomScale="80" zoomScaleNormal="100" zoomScalePageLayoutView="80" workbookViewId="0">
      <selection activeCell="H18" sqref="H18"/>
    </sheetView>
  </sheetViews>
  <sheetFormatPr defaultColWidth="8.85546875" defaultRowHeight="18" x14ac:dyDescent="0.25"/>
  <cols>
    <col min="1" max="1" width="29.42578125" style="9" bestFit="1" customWidth="1"/>
    <col min="2" max="2" width="14.28515625" style="89" bestFit="1" customWidth="1"/>
    <col min="3" max="3" width="5.42578125" style="9" customWidth="1"/>
    <col min="4" max="4" width="12.140625" style="9" bestFit="1" customWidth="1"/>
    <col min="5" max="5" width="4.5703125" style="9" bestFit="1" customWidth="1"/>
    <col min="6" max="6" width="12.140625" style="9" bestFit="1" customWidth="1"/>
    <col min="7" max="7" width="4.5703125" style="9" bestFit="1" customWidth="1"/>
    <col min="8" max="8" width="18" style="87" bestFit="1" customWidth="1"/>
    <col min="9" max="9" width="4.5703125" style="9" bestFit="1" customWidth="1"/>
    <col min="10" max="10" width="12.140625" style="9" bestFit="1" customWidth="1"/>
    <col min="11" max="11" width="4.5703125" style="9" bestFit="1" customWidth="1"/>
    <col min="12" max="12" width="10.42578125" style="9" bestFit="1" customWidth="1"/>
    <col min="13" max="13" width="4" style="9" bestFit="1" customWidth="1"/>
    <col min="14" max="14" width="10.7109375" style="9" customWidth="1"/>
    <col min="15" max="15" width="11.7109375" style="9" customWidth="1"/>
    <col min="16" max="16" width="51" style="9" bestFit="1" customWidth="1"/>
    <col min="17" max="18" width="8.85546875" style="9"/>
    <col min="19" max="19" width="17.28515625" style="9" customWidth="1"/>
    <col min="20" max="16384" width="8.85546875" style="9"/>
  </cols>
  <sheetData>
    <row r="1" spans="1:17" ht="18.75" thickBot="1" x14ac:dyDescent="0.3">
      <c r="A1" s="47"/>
      <c r="B1" s="91"/>
      <c r="C1" s="47"/>
      <c r="D1" s="47"/>
      <c r="E1" s="47"/>
      <c r="F1" s="47"/>
      <c r="G1" s="47"/>
      <c r="H1" s="95"/>
      <c r="I1" s="47"/>
      <c r="J1" s="47"/>
      <c r="K1" s="47"/>
      <c r="L1" s="47"/>
      <c r="M1" s="47"/>
      <c r="N1" s="47"/>
      <c r="O1" s="47"/>
      <c r="P1" s="47"/>
      <c r="Q1" s="47"/>
    </row>
    <row r="2" spans="1:17" s="77" customFormat="1" ht="45.75" thickBot="1" x14ac:dyDescent="0.25">
      <c r="A2" s="61" t="s">
        <v>0</v>
      </c>
      <c r="B2" s="62" t="s">
        <v>1</v>
      </c>
      <c r="C2" s="63" t="s">
        <v>2</v>
      </c>
      <c r="D2" s="64" t="s">
        <v>3</v>
      </c>
      <c r="E2" s="65" t="s">
        <v>2</v>
      </c>
      <c r="F2" s="66" t="s">
        <v>4</v>
      </c>
      <c r="G2" s="67" t="s">
        <v>2</v>
      </c>
      <c r="H2" s="68" t="s">
        <v>5</v>
      </c>
      <c r="I2" s="69" t="s">
        <v>2</v>
      </c>
      <c r="J2" s="70" t="s">
        <v>6</v>
      </c>
      <c r="K2" s="71" t="s">
        <v>2</v>
      </c>
      <c r="L2" s="72" t="s">
        <v>7</v>
      </c>
      <c r="M2" s="73" t="s">
        <v>2</v>
      </c>
      <c r="N2" s="74" t="s">
        <v>8</v>
      </c>
      <c r="O2" s="75" t="s">
        <v>9</v>
      </c>
      <c r="P2" s="62" t="s">
        <v>0</v>
      </c>
      <c r="Q2" s="76" t="s">
        <v>10</v>
      </c>
    </row>
    <row r="3" spans="1:17" x14ac:dyDescent="0.25">
      <c r="A3" s="103" t="s">
        <v>105</v>
      </c>
      <c r="B3" s="84">
        <v>9.8263888888888891E-5</v>
      </c>
      <c r="C3" s="10">
        <f t="shared" ref="C3:C25" si="0">IF(B3&lt;&gt;"",RANK(B3,$B$3:$B$28,1),"")</f>
        <v>5</v>
      </c>
      <c r="D3" s="22">
        <v>1.0520833333333333E-4</v>
      </c>
      <c r="E3" s="10">
        <f t="shared" ref="E3:E25" si="1">IF(D3&lt;&gt;"",RANK(D3,$D$3:$D$28,1),"")</f>
        <v>12</v>
      </c>
      <c r="F3" s="57">
        <v>3.5648148148148149E-5</v>
      </c>
      <c r="G3" s="10">
        <f t="shared" ref="G3:G25" si="2">IF(F3&lt;&gt;"",RANK(F3,$F$3:$F$28,1),"")</f>
        <v>6</v>
      </c>
      <c r="H3" s="84">
        <v>1.4246527777777775E-3</v>
      </c>
      <c r="I3" s="10">
        <f t="shared" ref="I3:I25" si="3">IF(H3&lt;&gt;"",RANK(H3,$H$3:$H$28,1),"")</f>
        <v>6</v>
      </c>
      <c r="J3" s="22">
        <v>1.7361111111111111E-5</v>
      </c>
      <c r="K3" s="10">
        <f t="shared" ref="K3:K25" si="4">IF(J3&lt;&gt;"",RANK(J3,$J$3:$J$28,1),"")</f>
        <v>2</v>
      </c>
      <c r="L3" s="22"/>
      <c r="M3" s="10" t="str">
        <f t="shared" ref="M3:M25" si="5">IF(L3&lt;&gt;"",RANK(L3,$L$3:$L$28,1),"")</f>
        <v/>
      </c>
      <c r="N3" s="32">
        <f t="shared" ref="N3:N25" si="6">SUM(C3,E3,G3,I3,K3,M3)</f>
        <v>31</v>
      </c>
      <c r="O3" s="10">
        <f t="shared" ref="O3:O25" si="7">IF(N3&lt;&gt;"",RANK(N3,$N$3:$N$28,1),"")</f>
        <v>5</v>
      </c>
      <c r="P3" s="33" t="str">
        <f t="shared" ref="P3:P25" si="8">IF(A3&lt;&gt;"",A3,"")</f>
        <v>Cartersville High School</v>
      </c>
      <c r="Q3" s="48"/>
    </row>
    <row r="4" spans="1:17" x14ac:dyDescent="0.25">
      <c r="A4" s="100" t="s">
        <v>93</v>
      </c>
      <c r="B4" s="84">
        <v>1.0451388888888889E-4</v>
      </c>
      <c r="C4" s="10">
        <f t="shared" si="0"/>
        <v>6</v>
      </c>
      <c r="D4" s="22">
        <v>6.9791666666666665E-5</v>
      </c>
      <c r="E4" s="10">
        <f t="shared" si="1"/>
        <v>3</v>
      </c>
      <c r="F4" s="57">
        <v>2.9861111111111117E-5</v>
      </c>
      <c r="G4" s="10">
        <f t="shared" si="2"/>
        <v>4</v>
      </c>
      <c r="H4" s="84">
        <v>1.2043981481481482E-3</v>
      </c>
      <c r="I4" s="10">
        <f t="shared" si="3"/>
        <v>4</v>
      </c>
      <c r="J4" s="22">
        <v>2.3611111111111114E-5</v>
      </c>
      <c r="K4" s="10">
        <f t="shared" si="4"/>
        <v>6</v>
      </c>
      <c r="L4" s="20"/>
      <c r="M4" s="10" t="str">
        <f t="shared" si="5"/>
        <v/>
      </c>
      <c r="N4" s="32">
        <f t="shared" si="6"/>
        <v>23</v>
      </c>
      <c r="O4" s="10">
        <f t="shared" si="7"/>
        <v>4</v>
      </c>
      <c r="P4" s="33" t="str">
        <f t="shared" si="8"/>
        <v>Central High School</v>
      </c>
      <c r="Q4" s="49"/>
    </row>
    <row r="5" spans="1:17" x14ac:dyDescent="0.25">
      <c r="A5" s="105" t="s">
        <v>102</v>
      </c>
      <c r="B5" s="84">
        <v>9.3287037037037028E-5</v>
      </c>
      <c r="C5" s="10">
        <f t="shared" si="0"/>
        <v>3</v>
      </c>
      <c r="D5" s="22">
        <v>7.5810185185185174E-5</v>
      </c>
      <c r="E5" s="10">
        <f t="shared" si="1"/>
        <v>5</v>
      </c>
      <c r="F5" s="57">
        <v>3.5763888888888883E-5</v>
      </c>
      <c r="G5" s="10">
        <f t="shared" si="2"/>
        <v>8</v>
      </c>
      <c r="H5" s="84">
        <v>2.3412037037037034E-3</v>
      </c>
      <c r="I5" s="10">
        <f t="shared" si="3"/>
        <v>11</v>
      </c>
      <c r="J5" s="22">
        <v>4.0162037037037031E-5</v>
      </c>
      <c r="K5" s="10">
        <f t="shared" si="4"/>
        <v>16</v>
      </c>
      <c r="L5" s="20"/>
      <c r="M5" s="10" t="str">
        <f t="shared" si="5"/>
        <v/>
      </c>
      <c r="N5" s="32">
        <f t="shared" si="6"/>
        <v>43</v>
      </c>
      <c r="O5" s="10">
        <f t="shared" si="7"/>
        <v>7</v>
      </c>
      <c r="P5" s="33" t="str">
        <f t="shared" si="8"/>
        <v xml:space="preserve">Cherokee HS </v>
      </c>
      <c r="Q5" s="49"/>
    </row>
    <row r="6" spans="1:17" x14ac:dyDescent="0.25">
      <c r="A6" s="101" t="s">
        <v>95</v>
      </c>
      <c r="B6" s="84">
        <v>1.0821759259259259E-4</v>
      </c>
      <c r="C6" s="10">
        <f t="shared" si="0"/>
        <v>10</v>
      </c>
      <c r="D6" s="22">
        <v>9.2708333333333328E-5</v>
      </c>
      <c r="E6" s="10">
        <f t="shared" si="1"/>
        <v>11</v>
      </c>
      <c r="F6" s="57">
        <v>3.7268518518518517E-5</v>
      </c>
      <c r="G6" s="10">
        <f t="shared" si="2"/>
        <v>11</v>
      </c>
      <c r="H6" s="84">
        <v>1.4122685185185184E-2</v>
      </c>
      <c r="I6" s="10">
        <f t="shared" si="3"/>
        <v>15</v>
      </c>
      <c r="J6" s="22">
        <v>2.7893518518518523E-5</v>
      </c>
      <c r="K6" s="10">
        <f t="shared" si="4"/>
        <v>12</v>
      </c>
      <c r="L6" s="20"/>
      <c r="M6" s="10" t="str">
        <f t="shared" si="5"/>
        <v/>
      </c>
      <c r="N6" s="32">
        <f t="shared" si="6"/>
        <v>59</v>
      </c>
      <c r="O6" s="10">
        <f t="shared" si="7"/>
        <v>13</v>
      </c>
      <c r="P6" s="33" t="str">
        <f t="shared" si="8"/>
        <v>Dawson County High School</v>
      </c>
      <c r="Q6" s="49"/>
    </row>
    <row r="7" spans="1:17" x14ac:dyDescent="0.25">
      <c r="A7" s="104" t="s">
        <v>101</v>
      </c>
      <c r="B7" s="84">
        <v>1.3888888888888888E-2</v>
      </c>
      <c r="C7" s="10">
        <f t="shared" si="0"/>
        <v>17</v>
      </c>
      <c r="D7" s="22">
        <v>1.4122685185185184E-2</v>
      </c>
      <c r="E7" s="10">
        <f t="shared" si="1"/>
        <v>17</v>
      </c>
      <c r="F7" s="57">
        <v>1.4120370370370368E-2</v>
      </c>
      <c r="G7" s="10">
        <f t="shared" si="2"/>
        <v>17</v>
      </c>
      <c r="H7" s="84">
        <v>1.4122685185185184E-2</v>
      </c>
      <c r="I7" s="10">
        <f t="shared" si="3"/>
        <v>15</v>
      </c>
      <c r="J7" s="22">
        <v>1.4122685185185184E-2</v>
      </c>
      <c r="K7" s="10">
        <f t="shared" si="4"/>
        <v>17</v>
      </c>
      <c r="L7" s="20"/>
      <c r="M7" s="10" t="str">
        <f t="shared" si="5"/>
        <v/>
      </c>
      <c r="N7" s="32">
        <f t="shared" si="6"/>
        <v>83</v>
      </c>
      <c r="O7" s="10">
        <f t="shared" si="7"/>
        <v>19</v>
      </c>
      <c r="P7" s="33" t="str">
        <f t="shared" si="8"/>
        <v>East Coweta High School</v>
      </c>
      <c r="Q7" s="49"/>
    </row>
    <row r="8" spans="1:17" x14ac:dyDescent="0.25">
      <c r="A8" s="103" t="s">
        <v>104</v>
      </c>
      <c r="B8" s="84">
        <v>1.3888888888888888E-2</v>
      </c>
      <c r="C8" s="10">
        <f t="shared" si="0"/>
        <v>17</v>
      </c>
      <c r="D8" s="22">
        <v>1.2777777777777779E-4</v>
      </c>
      <c r="E8" s="10">
        <f t="shared" si="1"/>
        <v>15</v>
      </c>
      <c r="F8" s="57">
        <v>1.4120370370370368E-2</v>
      </c>
      <c r="G8" s="10">
        <f t="shared" si="2"/>
        <v>17</v>
      </c>
      <c r="H8" s="84">
        <v>1.4122685185185184E-2</v>
      </c>
      <c r="I8" s="10">
        <f t="shared" si="3"/>
        <v>15</v>
      </c>
      <c r="J8" s="22">
        <v>1.4122685185185184E-2</v>
      </c>
      <c r="K8" s="10">
        <f t="shared" si="4"/>
        <v>17</v>
      </c>
      <c r="L8" s="20"/>
      <c r="M8" s="10" t="str">
        <f t="shared" si="5"/>
        <v/>
      </c>
      <c r="N8" s="32">
        <f t="shared" si="6"/>
        <v>81</v>
      </c>
      <c r="O8" s="10">
        <f t="shared" si="7"/>
        <v>18</v>
      </c>
      <c r="P8" s="33" t="str">
        <f t="shared" si="8"/>
        <v>East Paulding HS</v>
      </c>
      <c r="Q8" s="49"/>
    </row>
    <row r="9" spans="1:17" x14ac:dyDescent="0.25">
      <c r="A9" s="101" t="s">
        <v>109</v>
      </c>
      <c r="B9" s="84">
        <v>1.0520833333333333E-4</v>
      </c>
      <c r="C9" s="10">
        <f t="shared" si="0"/>
        <v>8</v>
      </c>
      <c r="D9" s="22">
        <v>8.4490740740740731E-5</v>
      </c>
      <c r="E9" s="10">
        <f t="shared" si="1"/>
        <v>8</v>
      </c>
      <c r="F9" s="57">
        <v>3.7500000000000003E-5</v>
      </c>
      <c r="G9" s="10">
        <f t="shared" si="2"/>
        <v>12</v>
      </c>
      <c r="H9" s="84">
        <v>2.2081018518518522E-3</v>
      </c>
      <c r="I9" s="10">
        <f t="shared" si="3"/>
        <v>10</v>
      </c>
      <c r="J9" s="22">
        <v>2.3263888888888884E-5</v>
      </c>
      <c r="K9" s="10">
        <f t="shared" si="4"/>
        <v>5</v>
      </c>
      <c r="L9" s="20"/>
      <c r="M9" s="10" t="str">
        <f t="shared" si="5"/>
        <v/>
      </c>
      <c r="N9" s="32">
        <f t="shared" si="6"/>
        <v>43</v>
      </c>
      <c r="O9" s="10">
        <f t="shared" si="7"/>
        <v>7</v>
      </c>
      <c r="P9" s="33" t="str">
        <f t="shared" si="8"/>
        <v>Empower College 1 and Career Center</v>
      </c>
      <c r="Q9" s="49"/>
    </row>
    <row r="10" spans="1:17" x14ac:dyDescent="0.25">
      <c r="A10" s="101" t="s">
        <v>110</v>
      </c>
      <c r="B10" s="84">
        <v>1.2928240740740741E-4</v>
      </c>
      <c r="C10" s="10">
        <f t="shared" si="0"/>
        <v>15</v>
      </c>
      <c r="D10" s="22">
        <v>1.2974537037037037E-4</v>
      </c>
      <c r="E10" s="10">
        <f t="shared" si="1"/>
        <v>16</v>
      </c>
      <c r="F10" s="57">
        <v>4.9189814814814815E-5</v>
      </c>
      <c r="G10" s="10">
        <f t="shared" si="2"/>
        <v>16</v>
      </c>
      <c r="H10" s="84">
        <v>3.035648148148148E-3</v>
      </c>
      <c r="I10" s="10">
        <f t="shared" si="3"/>
        <v>12</v>
      </c>
      <c r="J10" s="22">
        <v>3.9236111111111111E-5</v>
      </c>
      <c r="K10" s="10">
        <f t="shared" si="4"/>
        <v>14</v>
      </c>
      <c r="L10" s="20"/>
      <c r="M10" s="10" t="str">
        <f t="shared" si="5"/>
        <v/>
      </c>
      <c r="N10" s="32">
        <f t="shared" si="6"/>
        <v>73</v>
      </c>
      <c r="O10" s="10">
        <f t="shared" si="7"/>
        <v>16</v>
      </c>
      <c r="P10" s="33" t="str">
        <f t="shared" si="8"/>
        <v>Empower College 2 and Career Center</v>
      </c>
      <c r="Q10" s="49"/>
    </row>
    <row r="11" spans="1:17" x14ac:dyDescent="0.25">
      <c r="A11" s="100" t="s">
        <v>107</v>
      </c>
      <c r="B11" s="84">
        <v>9.2708333333333328E-5</v>
      </c>
      <c r="C11" s="10">
        <f t="shared" si="0"/>
        <v>2</v>
      </c>
      <c r="D11" s="22">
        <v>6.4467592592592596E-5</v>
      </c>
      <c r="E11" s="10">
        <f t="shared" si="1"/>
        <v>2</v>
      </c>
      <c r="F11" s="57">
        <v>2.9745370370370367E-5</v>
      </c>
      <c r="G11" s="10">
        <f t="shared" si="2"/>
        <v>3</v>
      </c>
      <c r="H11" s="84">
        <v>1.25E-3</v>
      </c>
      <c r="I11" s="10">
        <f t="shared" si="3"/>
        <v>5</v>
      </c>
      <c r="J11" s="22">
        <v>1.7824074074074075E-5</v>
      </c>
      <c r="K11" s="10">
        <f t="shared" si="4"/>
        <v>3</v>
      </c>
      <c r="L11" s="20"/>
      <c r="M11" s="10" t="str">
        <f t="shared" si="5"/>
        <v/>
      </c>
      <c r="N11" s="32">
        <f t="shared" si="6"/>
        <v>15</v>
      </c>
      <c r="O11" s="10">
        <f t="shared" si="7"/>
        <v>2</v>
      </c>
      <c r="P11" s="33" t="str">
        <f t="shared" si="8"/>
        <v>Etowah High School  1</v>
      </c>
      <c r="Q11" s="49"/>
    </row>
    <row r="12" spans="1:17" x14ac:dyDescent="0.25">
      <c r="A12" s="100" t="s">
        <v>108</v>
      </c>
      <c r="B12" s="84">
        <v>1.1851851851851851E-4</v>
      </c>
      <c r="C12" s="10">
        <f t="shared" si="0"/>
        <v>11</v>
      </c>
      <c r="D12" s="22">
        <v>8.3101851851851837E-5</v>
      </c>
      <c r="E12" s="10">
        <f t="shared" si="1"/>
        <v>7</v>
      </c>
      <c r="F12" s="57">
        <v>3.9351851851851851E-5</v>
      </c>
      <c r="G12" s="10">
        <f t="shared" si="2"/>
        <v>14</v>
      </c>
      <c r="H12" s="84">
        <v>1.6539351851851854E-3</v>
      </c>
      <c r="I12" s="10">
        <f t="shared" si="3"/>
        <v>8</v>
      </c>
      <c r="J12" s="22">
        <v>2.5925925925925928E-5</v>
      </c>
      <c r="K12" s="10">
        <f t="shared" si="4"/>
        <v>10</v>
      </c>
      <c r="L12" s="20"/>
      <c r="M12" s="10" t="str">
        <f t="shared" si="5"/>
        <v/>
      </c>
      <c r="N12" s="32">
        <f t="shared" si="6"/>
        <v>50</v>
      </c>
      <c r="O12" s="10">
        <f t="shared" si="7"/>
        <v>10</v>
      </c>
      <c r="P12" s="33" t="str">
        <f t="shared" si="8"/>
        <v>Etowah High School 2</v>
      </c>
      <c r="Q12" s="49"/>
    </row>
    <row r="13" spans="1:17" x14ac:dyDescent="0.25">
      <c r="A13" s="106" t="s">
        <v>106</v>
      </c>
      <c r="B13" s="84">
        <v>1.3888888888888888E-2</v>
      </c>
      <c r="C13" s="10">
        <f t="shared" si="0"/>
        <v>17</v>
      </c>
      <c r="D13" s="22">
        <v>1.4122685185185184E-2</v>
      </c>
      <c r="E13" s="10">
        <f t="shared" si="1"/>
        <v>17</v>
      </c>
      <c r="F13" s="57">
        <v>1.4120370370370368E-2</v>
      </c>
      <c r="G13" s="10">
        <f t="shared" si="2"/>
        <v>17</v>
      </c>
      <c r="H13" s="84">
        <v>2.2070601851851852E-3</v>
      </c>
      <c r="I13" s="10">
        <f t="shared" si="3"/>
        <v>9</v>
      </c>
      <c r="J13" s="22">
        <v>1.4122685185185184E-2</v>
      </c>
      <c r="K13" s="10">
        <f t="shared" si="4"/>
        <v>17</v>
      </c>
      <c r="L13" s="20"/>
      <c r="M13" s="10" t="str">
        <f t="shared" si="5"/>
        <v/>
      </c>
      <c r="N13" s="32">
        <f t="shared" si="6"/>
        <v>77</v>
      </c>
      <c r="O13" s="10">
        <f t="shared" si="7"/>
        <v>17</v>
      </c>
      <c r="P13" s="33" t="str">
        <f t="shared" si="8"/>
        <v xml:space="preserve">Fayette County High School </v>
      </c>
      <c r="Q13" s="49"/>
    </row>
    <row r="14" spans="1:17" x14ac:dyDescent="0.25">
      <c r="A14" s="102" t="s">
        <v>99</v>
      </c>
      <c r="B14" s="84">
        <v>1.3888888888888888E-2</v>
      </c>
      <c r="C14" s="10">
        <f t="shared" si="0"/>
        <v>17</v>
      </c>
      <c r="D14" s="22">
        <v>1.4122685185185184E-2</v>
      </c>
      <c r="E14" s="10">
        <f t="shared" si="1"/>
        <v>17</v>
      </c>
      <c r="F14" s="57">
        <v>1.4120370370370368E-2</v>
      </c>
      <c r="G14" s="10">
        <f t="shared" si="2"/>
        <v>17</v>
      </c>
      <c r="H14" s="84">
        <v>1.4122685185185184E-2</v>
      </c>
      <c r="I14" s="10">
        <f t="shared" si="3"/>
        <v>15</v>
      </c>
      <c r="J14" s="22">
        <v>1.4122685185185184E-2</v>
      </c>
      <c r="K14" s="10">
        <f t="shared" si="4"/>
        <v>17</v>
      </c>
      <c r="L14" s="20"/>
      <c r="M14" s="10" t="str">
        <f t="shared" si="5"/>
        <v/>
      </c>
      <c r="N14" s="32">
        <f t="shared" si="6"/>
        <v>83</v>
      </c>
      <c r="O14" s="10">
        <f t="shared" si="7"/>
        <v>19</v>
      </c>
      <c r="P14" s="33" t="str">
        <f t="shared" si="8"/>
        <v>Griffin High School</v>
      </c>
      <c r="Q14" s="49"/>
    </row>
    <row r="15" spans="1:17" x14ac:dyDescent="0.25">
      <c r="A15" s="100" t="s">
        <v>98</v>
      </c>
      <c r="B15" s="84">
        <v>1.3888888888888888E-2</v>
      </c>
      <c r="C15" s="10">
        <f t="shared" si="0"/>
        <v>17</v>
      </c>
      <c r="D15" s="22">
        <v>1.4122685185185184E-2</v>
      </c>
      <c r="E15" s="10">
        <f t="shared" si="1"/>
        <v>17</v>
      </c>
      <c r="F15" s="57">
        <v>1.4120370370370368E-2</v>
      </c>
      <c r="G15" s="10">
        <f t="shared" si="2"/>
        <v>17</v>
      </c>
      <c r="H15" s="84">
        <v>1.4122685185185184E-2</v>
      </c>
      <c r="I15" s="10">
        <f t="shared" si="3"/>
        <v>15</v>
      </c>
      <c r="J15" s="22">
        <v>1.4122685185185184E-2</v>
      </c>
      <c r="K15" s="10">
        <f t="shared" si="4"/>
        <v>17</v>
      </c>
      <c r="L15" s="20"/>
      <c r="M15" s="10" t="str">
        <f t="shared" si="5"/>
        <v/>
      </c>
      <c r="N15" s="32">
        <f t="shared" si="6"/>
        <v>83</v>
      </c>
      <c r="O15" s="10">
        <f t="shared" si="7"/>
        <v>19</v>
      </c>
      <c r="P15" s="33" t="str">
        <f t="shared" si="8"/>
        <v>Harralson High School</v>
      </c>
      <c r="Q15" s="49"/>
    </row>
    <row r="16" spans="1:17" x14ac:dyDescent="0.25">
      <c r="A16" s="100" t="s">
        <v>96</v>
      </c>
      <c r="B16" s="84">
        <v>1.2025462962962962E-4</v>
      </c>
      <c r="C16" s="10">
        <f t="shared" si="0"/>
        <v>12</v>
      </c>
      <c r="D16" s="22">
        <v>1.2013888888888891E-4</v>
      </c>
      <c r="E16" s="10">
        <f t="shared" si="1"/>
        <v>14</v>
      </c>
      <c r="F16" s="57">
        <v>4.7916666666666655E-5</v>
      </c>
      <c r="G16" s="10">
        <f t="shared" si="2"/>
        <v>15</v>
      </c>
      <c r="H16" s="84">
        <v>1.4122685185185184E-2</v>
      </c>
      <c r="I16" s="10">
        <f t="shared" si="3"/>
        <v>15</v>
      </c>
      <c r="J16" s="22">
        <v>2.5115740740740741E-5</v>
      </c>
      <c r="K16" s="10">
        <f t="shared" si="4"/>
        <v>9</v>
      </c>
      <c r="L16" s="20"/>
      <c r="M16" s="10" t="str">
        <f t="shared" si="5"/>
        <v/>
      </c>
      <c r="N16" s="32">
        <f t="shared" si="6"/>
        <v>65</v>
      </c>
      <c r="O16" s="10">
        <f t="shared" si="7"/>
        <v>14</v>
      </c>
      <c r="P16" s="33" t="str">
        <f t="shared" si="8"/>
        <v>Hiram High School</v>
      </c>
      <c r="Q16" s="49"/>
    </row>
    <row r="17" spans="1:19" x14ac:dyDescent="0.25">
      <c r="A17" s="101" t="s">
        <v>88</v>
      </c>
      <c r="B17" s="84">
        <v>1.2928240740740741E-4</v>
      </c>
      <c r="C17" s="10">
        <f t="shared" si="0"/>
        <v>15</v>
      </c>
      <c r="D17" s="22">
        <v>1.0798611111111111E-4</v>
      </c>
      <c r="E17" s="10">
        <f t="shared" si="1"/>
        <v>13</v>
      </c>
      <c r="F17" s="57">
        <v>3.7731481481481477E-5</v>
      </c>
      <c r="G17" s="10">
        <f t="shared" si="2"/>
        <v>13</v>
      </c>
      <c r="H17" s="84">
        <v>3.0584490740740741E-3</v>
      </c>
      <c r="I17" s="10">
        <f t="shared" si="3"/>
        <v>13</v>
      </c>
      <c r="J17" s="22">
        <v>3.9583333333333331E-5</v>
      </c>
      <c r="K17" s="10">
        <f t="shared" si="4"/>
        <v>15</v>
      </c>
      <c r="L17" s="20"/>
      <c r="M17" s="10" t="str">
        <f t="shared" si="5"/>
        <v/>
      </c>
      <c r="N17" s="32">
        <f t="shared" si="6"/>
        <v>69</v>
      </c>
      <c r="O17" s="10">
        <f t="shared" si="7"/>
        <v>15</v>
      </c>
      <c r="P17" s="33" t="str">
        <f t="shared" si="8"/>
        <v>Lamar County High School</v>
      </c>
      <c r="Q17" s="49"/>
    </row>
    <row r="18" spans="1:19" x14ac:dyDescent="0.25">
      <c r="A18" s="100" t="s">
        <v>97</v>
      </c>
      <c r="B18" s="84">
        <v>8.5763888888888899E-5</v>
      </c>
      <c r="C18" s="10">
        <f t="shared" si="0"/>
        <v>1</v>
      </c>
      <c r="D18" s="22">
        <v>5.9490740740740733E-5</v>
      </c>
      <c r="E18" s="10">
        <f t="shared" si="1"/>
        <v>1</v>
      </c>
      <c r="F18" s="57">
        <v>2.7893518518518523E-5</v>
      </c>
      <c r="G18" s="10">
        <f t="shared" si="2"/>
        <v>2</v>
      </c>
      <c r="H18" s="84">
        <v>1.0315972222222222E-3</v>
      </c>
      <c r="I18" s="10">
        <f t="shared" si="3"/>
        <v>2</v>
      </c>
      <c r="J18" s="22">
        <v>1.527777777777778E-5</v>
      </c>
      <c r="K18" s="10">
        <f t="shared" si="4"/>
        <v>1</v>
      </c>
      <c r="L18" s="20"/>
      <c r="M18" s="10" t="str">
        <f t="shared" si="5"/>
        <v/>
      </c>
      <c r="N18" s="32">
        <f t="shared" si="6"/>
        <v>7</v>
      </c>
      <c r="O18" s="10">
        <f t="shared" si="7"/>
        <v>1</v>
      </c>
      <c r="P18" s="33" t="str">
        <f t="shared" si="8"/>
        <v>North Paulding High School</v>
      </c>
      <c r="Q18" s="49"/>
    </row>
    <row r="19" spans="1:19" x14ac:dyDescent="0.25">
      <c r="A19" s="103" t="s">
        <v>100</v>
      </c>
      <c r="B19" s="84">
        <v>1.2800925925925927E-4</v>
      </c>
      <c r="C19" s="10">
        <f t="shared" si="0"/>
        <v>14</v>
      </c>
      <c r="D19" s="22">
        <v>8.7268518518518533E-5</v>
      </c>
      <c r="E19" s="10">
        <f t="shared" si="1"/>
        <v>10</v>
      </c>
      <c r="F19" s="57">
        <v>3.5648148148148149E-5</v>
      </c>
      <c r="G19" s="10">
        <f t="shared" si="2"/>
        <v>6</v>
      </c>
      <c r="H19" s="84">
        <v>1.4122685185185184E-2</v>
      </c>
      <c r="I19" s="10">
        <f t="shared" si="3"/>
        <v>15</v>
      </c>
      <c r="J19" s="22">
        <v>2.4305555555555558E-5</v>
      </c>
      <c r="K19" s="10">
        <f t="shared" si="4"/>
        <v>8</v>
      </c>
      <c r="L19" s="20"/>
      <c r="M19" s="10" t="str">
        <f t="shared" si="5"/>
        <v/>
      </c>
      <c r="N19" s="32">
        <f t="shared" si="6"/>
        <v>53</v>
      </c>
      <c r="O19" s="10">
        <f t="shared" si="7"/>
        <v>11</v>
      </c>
      <c r="P19" s="33" t="str">
        <f t="shared" si="8"/>
        <v>Northside High School</v>
      </c>
      <c r="Q19" s="49"/>
    </row>
    <row r="20" spans="1:19" x14ac:dyDescent="0.25">
      <c r="A20" s="101" t="s">
        <v>91</v>
      </c>
      <c r="B20" s="84">
        <v>1.3888888888888888E-2</v>
      </c>
      <c r="C20" s="10">
        <f t="shared" si="0"/>
        <v>17</v>
      </c>
      <c r="D20" s="22">
        <v>1.4122685185185184E-2</v>
      </c>
      <c r="E20" s="10">
        <f t="shared" si="1"/>
        <v>17</v>
      </c>
      <c r="F20" s="57">
        <v>1.4120370370370368E-2</v>
      </c>
      <c r="G20" s="10">
        <f t="shared" si="2"/>
        <v>17</v>
      </c>
      <c r="H20" s="84">
        <v>1.4122685185185184E-2</v>
      </c>
      <c r="I20" s="10">
        <f t="shared" si="3"/>
        <v>15</v>
      </c>
      <c r="J20" s="22">
        <v>1.4122685185185184E-2</v>
      </c>
      <c r="K20" s="10">
        <f t="shared" si="4"/>
        <v>17</v>
      </c>
      <c r="L20" s="20"/>
      <c r="M20" s="10" t="str">
        <f t="shared" si="5"/>
        <v/>
      </c>
      <c r="N20" s="32">
        <f t="shared" si="6"/>
        <v>83</v>
      </c>
      <c r="O20" s="10">
        <f t="shared" si="7"/>
        <v>19</v>
      </c>
      <c r="P20" s="33" t="str">
        <f t="shared" si="8"/>
        <v>Paulding County High School</v>
      </c>
      <c r="Q20" s="49"/>
    </row>
    <row r="21" spans="1:19" x14ac:dyDescent="0.25">
      <c r="A21" s="101" t="s">
        <v>117</v>
      </c>
      <c r="B21" s="84">
        <v>9.5370370370370376E-5</v>
      </c>
      <c r="C21" s="10">
        <f t="shared" si="0"/>
        <v>4</v>
      </c>
      <c r="D21" s="22">
        <v>1.4122685185185184E-2</v>
      </c>
      <c r="E21" s="10">
        <f t="shared" si="1"/>
        <v>17</v>
      </c>
      <c r="F21" s="57">
        <v>3.5995370370370363E-5</v>
      </c>
      <c r="G21" s="10">
        <f t="shared" si="2"/>
        <v>9</v>
      </c>
      <c r="H21" s="84">
        <v>1.517361111111111E-3</v>
      </c>
      <c r="I21" s="10">
        <f t="shared" si="3"/>
        <v>7</v>
      </c>
      <c r="J21" s="22">
        <v>2.4074074074074074E-5</v>
      </c>
      <c r="K21" s="10">
        <f t="shared" si="4"/>
        <v>7</v>
      </c>
      <c r="L21" s="20"/>
      <c r="M21" s="10" t="str">
        <f t="shared" si="5"/>
        <v/>
      </c>
      <c r="N21" s="32">
        <f t="shared" si="6"/>
        <v>44</v>
      </c>
      <c r="O21" s="10">
        <f t="shared" si="7"/>
        <v>9</v>
      </c>
      <c r="P21" s="33" t="str">
        <f t="shared" si="8"/>
        <v>Perry 1 High School</v>
      </c>
      <c r="Q21" s="49"/>
    </row>
    <row r="22" spans="1:19" x14ac:dyDescent="0.25">
      <c r="A22" s="101" t="s">
        <v>118</v>
      </c>
      <c r="B22" s="84">
        <v>1.0810185185185186E-4</v>
      </c>
      <c r="C22" s="10">
        <f t="shared" si="0"/>
        <v>9</v>
      </c>
      <c r="D22" s="22">
        <v>8.287037037037037E-5</v>
      </c>
      <c r="E22" s="10">
        <f t="shared" si="1"/>
        <v>6</v>
      </c>
      <c r="F22" s="57">
        <v>2.6736111111111112E-5</v>
      </c>
      <c r="G22" s="10">
        <f t="shared" si="2"/>
        <v>1</v>
      </c>
      <c r="H22" s="84">
        <v>1.0484953703703704E-3</v>
      </c>
      <c r="I22" s="10">
        <f t="shared" si="3"/>
        <v>3</v>
      </c>
      <c r="J22" s="22">
        <v>2.9398148148148146E-5</v>
      </c>
      <c r="K22" s="10">
        <f t="shared" si="4"/>
        <v>13</v>
      </c>
      <c r="L22" s="20"/>
      <c r="M22" s="10" t="str">
        <f t="shared" si="5"/>
        <v/>
      </c>
      <c r="N22" s="32">
        <f t="shared" si="6"/>
        <v>32</v>
      </c>
      <c r="O22" s="10">
        <f t="shared" si="7"/>
        <v>6</v>
      </c>
      <c r="P22" s="33" t="str">
        <f t="shared" si="8"/>
        <v>Perry 2 High School</v>
      </c>
      <c r="Q22" s="49"/>
    </row>
    <row r="23" spans="1:19" x14ac:dyDescent="0.25">
      <c r="A23" s="100" t="s">
        <v>103</v>
      </c>
      <c r="B23" s="84">
        <v>1.0486111111111111E-4</v>
      </c>
      <c r="C23" s="10">
        <f t="shared" si="0"/>
        <v>7</v>
      </c>
      <c r="D23" s="22">
        <v>7.2685185185185193E-5</v>
      </c>
      <c r="E23" s="10">
        <f t="shared" si="1"/>
        <v>4</v>
      </c>
      <c r="F23" s="57">
        <v>3.4722222222222222E-5</v>
      </c>
      <c r="G23" s="10">
        <f t="shared" si="2"/>
        <v>5</v>
      </c>
      <c r="H23" s="84">
        <v>1.0309027777777777E-3</v>
      </c>
      <c r="I23" s="10">
        <f t="shared" si="3"/>
        <v>1</v>
      </c>
      <c r="J23" s="22">
        <v>1.8171296296296295E-5</v>
      </c>
      <c r="K23" s="10">
        <f t="shared" si="4"/>
        <v>4</v>
      </c>
      <c r="L23" s="20"/>
      <c r="M23" s="10" t="str">
        <f t="shared" si="5"/>
        <v/>
      </c>
      <c r="N23" s="32">
        <f t="shared" si="6"/>
        <v>21</v>
      </c>
      <c r="O23" s="10">
        <f t="shared" si="7"/>
        <v>3</v>
      </c>
      <c r="P23" s="33" t="str">
        <f t="shared" si="8"/>
        <v xml:space="preserve">The King Academy </v>
      </c>
      <c r="Q23" s="49"/>
    </row>
    <row r="24" spans="1:19" x14ac:dyDescent="0.25">
      <c r="A24" s="100" t="s">
        <v>94</v>
      </c>
      <c r="B24" s="84">
        <v>1.3888888888888888E-2</v>
      </c>
      <c r="C24" s="10">
        <f t="shared" si="0"/>
        <v>17</v>
      </c>
      <c r="D24" s="22">
        <v>1.4122685185185184E-2</v>
      </c>
      <c r="E24" s="10">
        <f t="shared" si="1"/>
        <v>17</v>
      </c>
      <c r="F24" s="57">
        <v>1.4120370370370368E-2</v>
      </c>
      <c r="G24" s="10">
        <f t="shared" si="2"/>
        <v>17</v>
      </c>
      <c r="H24" s="84">
        <v>1.4122685185185184E-2</v>
      </c>
      <c r="I24" s="10">
        <f t="shared" si="3"/>
        <v>15</v>
      </c>
      <c r="J24" s="22">
        <v>1.4122685185185184E-2</v>
      </c>
      <c r="K24" s="10">
        <f t="shared" si="4"/>
        <v>17</v>
      </c>
      <c r="L24" s="20"/>
      <c r="M24" s="10" t="str">
        <f t="shared" si="5"/>
        <v/>
      </c>
      <c r="N24" s="32">
        <f t="shared" si="6"/>
        <v>83</v>
      </c>
      <c r="O24" s="10">
        <f t="shared" si="7"/>
        <v>19</v>
      </c>
      <c r="P24" s="33" t="str">
        <f t="shared" si="8"/>
        <v>Veterans High School</v>
      </c>
      <c r="Q24" s="49"/>
    </row>
    <row r="25" spans="1:19" x14ac:dyDescent="0.25">
      <c r="A25" s="100" t="s">
        <v>92</v>
      </c>
      <c r="B25" s="84">
        <v>1.2025462962962962E-4</v>
      </c>
      <c r="C25" s="10">
        <f t="shared" si="0"/>
        <v>12</v>
      </c>
      <c r="D25" s="22">
        <v>8.4722222222222238E-5</v>
      </c>
      <c r="E25" s="10">
        <f t="shared" si="1"/>
        <v>9</v>
      </c>
      <c r="F25" s="57">
        <v>3.6226851851851856E-5</v>
      </c>
      <c r="G25" s="10">
        <f t="shared" si="2"/>
        <v>10</v>
      </c>
      <c r="H25" s="84">
        <v>3.5379629629629632E-3</v>
      </c>
      <c r="I25" s="10">
        <f t="shared" si="3"/>
        <v>14</v>
      </c>
      <c r="J25" s="22">
        <v>2.6967592592592595E-5</v>
      </c>
      <c r="K25" s="10">
        <f t="shared" si="4"/>
        <v>11</v>
      </c>
      <c r="L25" s="20"/>
      <c r="M25" s="10" t="str">
        <f t="shared" si="5"/>
        <v/>
      </c>
      <c r="N25" s="32">
        <f t="shared" si="6"/>
        <v>56</v>
      </c>
      <c r="O25" s="10">
        <f t="shared" si="7"/>
        <v>12</v>
      </c>
      <c r="P25" s="33" t="str">
        <f t="shared" si="8"/>
        <v>Westlake High School</v>
      </c>
      <c r="Q25" s="49"/>
    </row>
    <row r="26" spans="1:19" x14ac:dyDescent="0.25">
      <c r="A26" s="29" t="s">
        <v>13</v>
      </c>
      <c r="B26" s="84"/>
      <c r="C26" s="10"/>
      <c r="D26" s="22"/>
      <c r="E26" s="10"/>
      <c r="F26" s="57"/>
      <c r="G26" s="10"/>
      <c r="H26" s="84"/>
      <c r="I26" s="10"/>
      <c r="J26" s="22"/>
      <c r="K26" s="10"/>
      <c r="L26" s="58"/>
      <c r="M26" s="10"/>
      <c r="N26" s="32"/>
      <c r="O26" s="10"/>
      <c r="P26" s="33"/>
      <c r="Q26" s="49"/>
    </row>
    <row r="27" spans="1:19" x14ac:dyDescent="0.25">
      <c r="A27" s="29" t="s">
        <v>14</v>
      </c>
      <c r="B27" s="84"/>
      <c r="C27" s="10"/>
      <c r="D27" s="22"/>
      <c r="E27" s="10"/>
      <c r="F27" s="57"/>
      <c r="G27" s="10"/>
      <c r="H27" s="84"/>
      <c r="I27" s="10"/>
      <c r="J27" s="22"/>
      <c r="K27" s="10"/>
      <c r="L27" s="58"/>
      <c r="M27" s="10"/>
      <c r="N27" s="32"/>
      <c r="O27" s="10"/>
      <c r="P27" s="33"/>
      <c r="Q27" s="49"/>
      <c r="S27" s="82">
        <v>8.1932870370370363E-4</v>
      </c>
    </row>
    <row r="28" spans="1:19" x14ac:dyDescent="0.25">
      <c r="A28" s="29" t="s">
        <v>15</v>
      </c>
      <c r="B28" s="84"/>
      <c r="C28" s="10"/>
      <c r="D28" s="22"/>
      <c r="E28" s="10"/>
      <c r="F28" s="57"/>
      <c r="G28" s="10"/>
      <c r="H28" s="84"/>
      <c r="I28" s="10"/>
      <c r="J28" s="22"/>
      <c r="K28" s="10"/>
      <c r="L28" s="58"/>
      <c r="M28" s="10"/>
      <c r="N28" s="32"/>
      <c r="O28" s="10"/>
      <c r="P28" s="33"/>
      <c r="Q28" s="49"/>
      <c r="S28" s="82">
        <v>4.1655092592592598E-2</v>
      </c>
    </row>
    <row r="29" spans="1:19" x14ac:dyDescent="0.25">
      <c r="A29" s="30" t="s">
        <v>16</v>
      </c>
      <c r="B29" s="92"/>
      <c r="C29" s="28"/>
      <c r="D29" s="24"/>
      <c r="E29" s="28"/>
      <c r="F29" s="24"/>
      <c r="G29" s="28"/>
      <c r="H29" s="96"/>
      <c r="I29" s="28"/>
      <c r="J29" s="24"/>
      <c r="K29" s="28"/>
      <c r="L29" s="24"/>
      <c r="M29" s="28"/>
      <c r="N29" s="24"/>
      <c r="O29" s="35"/>
      <c r="P29" s="24"/>
      <c r="Q29" s="53"/>
    </row>
    <row r="30" spans="1:19" x14ac:dyDescent="0.25">
      <c r="A30" s="44" t="s">
        <v>17</v>
      </c>
      <c r="B30" s="12"/>
      <c r="C30" s="28"/>
      <c r="D30" s="24"/>
      <c r="E30" s="28"/>
      <c r="F30" s="24"/>
      <c r="G30" s="28"/>
      <c r="H30" s="96"/>
      <c r="I30" s="28"/>
      <c r="J30" s="24"/>
      <c r="K30" s="28"/>
      <c r="L30" s="24"/>
      <c r="M30" s="28"/>
      <c r="N30" s="24"/>
      <c r="O30" s="28"/>
      <c r="P30" s="24"/>
      <c r="Q30" s="53"/>
    </row>
    <row r="31" spans="1:19" x14ac:dyDescent="0.25">
      <c r="A31" s="31" t="s">
        <v>18</v>
      </c>
      <c r="B31" s="92"/>
      <c r="C31" s="28"/>
      <c r="D31" s="24"/>
      <c r="E31" s="28"/>
      <c r="F31" s="24"/>
      <c r="G31" s="28"/>
      <c r="H31" s="96"/>
      <c r="I31" s="28"/>
      <c r="J31" s="24"/>
      <c r="K31" s="28"/>
      <c r="L31" s="24"/>
      <c r="M31" s="28"/>
      <c r="N31" s="24"/>
      <c r="O31" s="28"/>
      <c r="P31" s="24"/>
      <c r="Q31" s="53"/>
    </row>
    <row r="32" spans="1:19" x14ac:dyDescent="0.25">
      <c r="A32" s="99" t="s">
        <v>19</v>
      </c>
    </row>
    <row r="33" spans="2:6" x14ac:dyDescent="0.25">
      <c r="B33" s="93"/>
      <c r="F33" s="9" t="s">
        <v>20</v>
      </c>
    </row>
    <row r="34" spans="2:6" x14ac:dyDescent="0.25">
      <c r="B34" s="94"/>
    </row>
  </sheetData>
  <sortState xmlns:xlrd2="http://schemas.microsoft.com/office/spreadsheetml/2017/richdata2" ref="A3:Q25">
    <sortCondition ref="A3:A25"/>
  </sortState>
  <pageMargins left="0.75" right="0.75" top="1.5" bottom="1" header="0.5" footer="0.5"/>
  <pageSetup scale="50" orientation="landscape" verticalDpi="599" r:id="rId1"/>
  <headerFooter alignWithMargins="0">
    <oddHeader>&amp;C&amp;"Arial,Bold"&amp;12JROTC Raider Meet Results - Male
Hiram High School
21 Oct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32"/>
  <sheetViews>
    <sheetView view="pageLayout" topLeftCell="C1" zoomScaleNormal="100" workbookViewId="0">
      <selection activeCell="B11" sqref="B11"/>
    </sheetView>
  </sheetViews>
  <sheetFormatPr defaultColWidth="8.85546875" defaultRowHeight="18" x14ac:dyDescent="0.25"/>
  <cols>
    <col min="1" max="1" width="27.7109375" style="9" bestFit="1" customWidth="1"/>
    <col min="2" max="2" width="14.28515625" style="89" bestFit="1" customWidth="1"/>
    <col min="3" max="3" width="5.42578125" style="9" customWidth="1"/>
    <col min="4" max="4" width="12.140625" style="9" bestFit="1" customWidth="1"/>
    <col min="5" max="5" width="4.5703125" style="9" bestFit="1" customWidth="1"/>
    <col min="6" max="6" width="12.140625" style="9" bestFit="1" customWidth="1"/>
    <col min="7" max="7" width="4.5703125" style="9" bestFit="1" customWidth="1"/>
    <col min="8" max="8" width="18" style="87" bestFit="1" customWidth="1"/>
    <col min="9" max="9" width="4.5703125" style="9" bestFit="1" customWidth="1"/>
    <col min="10" max="10" width="12.140625" style="9" bestFit="1" customWidth="1"/>
    <col min="11" max="11" width="4.5703125" style="9" bestFit="1" customWidth="1"/>
    <col min="12" max="12" width="10.42578125" style="9" bestFit="1" customWidth="1"/>
    <col min="13" max="13" width="4" style="9" bestFit="1" customWidth="1"/>
    <col min="14" max="14" width="9.5703125" style="9" customWidth="1"/>
    <col min="15" max="15" width="11" style="9" customWidth="1"/>
    <col min="16" max="16" width="51" style="9" bestFit="1" customWidth="1"/>
    <col min="17" max="16384" width="8.85546875" style="9"/>
  </cols>
  <sheetData>
    <row r="1" spans="1:17" ht="18.75" thickBot="1" x14ac:dyDescent="0.3">
      <c r="A1" s="50"/>
      <c r="B1" s="90"/>
      <c r="C1" s="50"/>
      <c r="D1" s="50"/>
      <c r="E1" s="50"/>
      <c r="F1" s="50"/>
      <c r="G1" s="50"/>
      <c r="H1" s="97"/>
      <c r="I1" s="50"/>
      <c r="J1" s="50"/>
      <c r="K1" s="50"/>
      <c r="L1" s="50"/>
      <c r="M1" s="50"/>
      <c r="N1" s="50"/>
      <c r="O1" s="50"/>
      <c r="P1" s="50"/>
      <c r="Q1" s="50"/>
    </row>
    <row r="2" spans="1:17" s="77" customFormat="1" ht="54.75" thickBot="1" x14ac:dyDescent="0.25">
      <c r="A2" s="61" t="s">
        <v>0</v>
      </c>
      <c r="B2" s="62" t="s">
        <v>1</v>
      </c>
      <c r="C2" s="63" t="s">
        <v>2</v>
      </c>
      <c r="D2" s="64" t="s">
        <v>3</v>
      </c>
      <c r="E2" s="65" t="s">
        <v>2</v>
      </c>
      <c r="F2" s="66" t="s">
        <v>4</v>
      </c>
      <c r="G2" s="67" t="s">
        <v>2</v>
      </c>
      <c r="H2" s="68" t="s">
        <v>5</v>
      </c>
      <c r="I2" s="69" t="s">
        <v>2</v>
      </c>
      <c r="J2" s="70" t="s">
        <v>6</v>
      </c>
      <c r="K2" s="71" t="s">
        <v>2</v>
      </c>
      <c r="L2" s="72" t="s">
        <v>7</v>
      </c>
      <c r="M2" s="73" t="s">
        <v>2</v>
      </c>
      <c r="N2" s="74" t="s">
        <v>8</v>
      </c>
      <c r="O2" s="75" t="s">
        <v>9</v>
      </c>
      <c r="P2" s="62" t="s">
        <v>0</v>
      </c>
      <c r="Q2" s="78" t="s">
        <v>10</v>
      </c>
    </row>
    <row r="3" spans="1:17" x14ac:dyDescent="0.25">
      <c r="A3" s="103" t="s">
        <v>105</v>
      </c>
      <c r="B3" s="84">
        <v>1.6747685185185184E-4</v>
      </c>
      <c r="C3" s="10">
        <f t="shared" ref="C3:C25" si="0">IF(B3&lt;&gt;"",RANK(B3,$B$3:$B$28,1),"")</f>
        <v>16</v>
      </c>
      <c r="D3" s="22">
        <v>1.2175925925925924E-4</v>
      </c>
      <c r="E3" s="10">
        <f t="shared" ref="E3:E25" si="1">IF(D3&lt;&gt;"",RANK(D3,$D$3:$D$28,1),"")</f>
        <v>14</v>
      </c>
      <c r="F3" s="22">
        <v>4.6643518518518514E-5</v>
      </c>
      <c r="G3" s="10">
        <f t="shared" ref="G3:G25" si="2">IF(F3&lt;&gt;"",RANK(F3,$F$3:$F$28,1),"")</f>
        <v>15</v>
      </c>
      <c r="H3" s="22">
        <v>1.6059027777777779E-3</v>
      </c>
      <c r="I3" s="10">
        <f t="shared" ref="I3:I25" si="3">IF(H3&lt;&gt;"",RANK(H3,$H$3:$H$28,1),"")</f>
        <v>8</v>
      </c>
      <c r="J3" s="22">
        <v>4.1087962962962958E-5</v>
      </c>
      <c r="K3" s="10">
        <f t="shared" ref="K3:K25" si="4">IF(J3&lt;&gt;"",RANK(J3,$J$3:$J$28,1),"")</f>
        <v>13</v>
      </c>
      <c r="L3" s="22"/>
      <c r="M3" s="10"/>
      <c r="N3" s="11">
        <f t="shared" ref="N3:N25" si="5">SUM(C3,E3,G3,I3,K3,M3)</f>
        <v>66</v>
      </c>
      <c r="O3" s="10">
        <f t="shared" ref="O3:O25" si="6">IF(N3&lt;&gt;"",RANK(N3,$N$3:$N$28,1),"")</f>
        <v>13</v>
      </c>
      <c r="P3" s="33" t="str">
        <f t="shared" ref="P3:P25" si="7">IF(A3&lt;&gt;"",A3,"")</f>
        <v>Cartersville High School</v>
      </c>
      <c r="Q3" s="51"/>
    </row>
    <row r="4" spans="1:17" x14ac:dyDescent="0.25">
      <c r="A4" s="100" t="s">
        <v>93</v>
      </c>
      <c r="B4" s="84">
        <v>1.2766203703703702E-4</v>
      </c>
      <c r="C4" s="10">
        <f t="shared" si="0"/>
        <v>6</v>
      </c>
      <c r="D4" s="22">
        <v>1.0578703703703705E-4</v>
      </c>
      <c r="E4" s="10">
        <f t="shared" si="1"/>
        <v>10</v>
      </c>
      <c r="F4" s="22">
        <v>4.0277777777777778E-5</v>
      </c>
      <c r="G4" s="10">
        <f t="shared" si="2"/>
        <v>10</v>
      </c>
      <c r="H4" s="22">
        <v>2.1054398148148148E-3</v>
      </c>
      <c r="I4" s="10">
        <f t="shared" si="3"/>
        <v>13</v>
      </c>
      <c r="J4" s="22">
        <v>8.6689814814814819E-5</v>
      </c>
      <c r="K4" s="10">
        <f t="shared" si="4"/>
        <v>17</v>
      </c>
      <c r="L4" s="20"/>
      <c r="M4" s="10"/>
      <c r="N4" s="11">
        <f t="shared" si="5"/>
        <v>56</v>
      </c>
      <c r="O4" s="10">
        <f t="shared" si="6"/>
        <v>11</v>
      </c>
      <c r="P4" s="33" t="str">
        <f t="shared" si="7"/>
        <v>Central High School</v>
      </c>
      <c r="Q4" s="52"/>
    </row>
    <row r="5" spans="1:17" x14ac:dyDescent="0.25">
      <c r="A5" s="105" t="s">
        <v>102</v>
      </c>
      <c r="B5" s="84">
        <v>1.3888888888888888E-2</v>
      </c>
      <c r="C5" s="10">
        <f t="shared" si="0"/>
        <v>18</v>
      </c>
      <c r="D5" s="22">
        <v>1.4122685185185184E-2</v>
      </c>
      <c r="E5" s="10">
        <f t="shared" si="1"/>
        <v>19</v>
      </c>
      <c r="F5" s="22">
        <v>1.4122685185185184E-2</v>
      </c>
      <c r="G5" s="10">
        <f t="shared" si="2"/>
        <v>18</v>
      </c>
      <c r="H5" s="22">
        <v>1.4122685185185184E-2</v>
      </c>
      <c r="I5" s="10">
        <f t="shared" si="3"/>
        <v>19</v>
      </c>
      <c r="J5" s="22">
        <v>1.4122685185185184E-2</v>
      </c>
      <c r="K5" s="10">
        <f t="shared" si="4"/>
        <v>18</v>
      </c>
      <c r="L5" s="20"/>
      <c r="M5" s="10" t="str">
        <f>IF(L5&lt;&gt;"",RANK(L5,$L$3:$L$28,1),"")</f>
        <v/>
      </c>
      <c r="N5" s="11">
        <f t="shared" si="5"/>
        <v>92</v>
      </c>
      <c r="O5" s="10">
        <f t="shared" si="6"/>
        <v>20</v>
      </c>
      <c r="P5" s="33" t="str">
        <f t="shared" si="7"/>
        <v xml:space="preserve">Cherokee HS </v>
      </c>
      <c r="Q5" s="52"/>
    </row>
    <row r="6" spans="1:17" x14ac:dyDescent="0.25">
      <c r="A6" s="101" t="s">
        <v>113</v>
      </c>
      <c r="B6" s="84">
        <v>1.2199074074074075E-4</v>
      </c>
      <c r="C6" s="10">
        <f t="shared" si="0"/>
        <v>5</v>
      </c>
      <c r="D6" s="22">
        <v>1.1030092592592592E-4</v>
      </c>
      <c r="E6" s="10">
        <f t="shared" si="1"/>
        <v>12</v>
      </c>
      <c r="F6" s="22">
        <v>3.7731481481481477E-5</v>
      </c>
      <c r="G6" s="10">
        <f t="shared" si="2"/>
        <v>6</v>
      </c>
      <c r="H6" s="84">
        <v>2.5440972222222223E-3</v>
      </c>
      <c r="I6" s="10">
        <f t="shared" si="3"/>
        <v>15</v>
      </c>
      <c r="J6" s="22">
        <v>3.5185185185185182E-5</v>
      </c>
      <c r="K6" s="10">
        <f t="shared" si="4"/>
        <v>6</v>
      </c>
      <c r="L6" s="20"/>
      <c r="M6" s="10" t="str">
        <f>IF(L6&lt;&gt;"",RANK(L6,$L$3:$L$28,1),"")</f>
        <v/>
      </c>
      <c r="N6" s="11">
        <f t="shared" si="5"/>
        <v>44</v>
      </c>
      <c r="O6" s="10">
        <f t="shared" si="6"/>
        <v>8</v>
      </c>
      <c r="P6" s="33" t="str">
        <f t="shared" si="7"/>
        <v>Dawson 1 County High School</v>
      </c>
      <c r="Q6" s="52"/>
    </row>
    <row r="7" spans="1:17" x14ac:dyDescent="0.25">
      <c r="A7" s="101" t="s">
        <v>114</v>
      </c>
      <c r="B7" s="84">
        <v>1.7476851851851852E-4</v>
      </c>
      <c r="C7" s="10">
        <f t="shared" si="0"/>
        <v>17</v>
      </c>
      <c r="D7" s="22">
        <v>2.0254629629629629E-4</v>
      </c>
      <c r="E7" s="10">
        <f t="shared" si="1"/>
        <v>18</v>
      </c>
      <c r="F7" s="22">
        <v>6.076388888888888E-5</v>
      </c>
      <c r="G7" s="10">
        <f t="shared" si="2"/>
        <v>17</v>
      </c>
      <c r="H7" s="84">
        <v>1.7390046296296294E-3</v>
      </c>
      <c r="I7" s="10">
        <f t="shared" si="3"/>
        <v>11</v>
      </c>
      <c r="J7" s="22">
        <v>5.9722222222222234E-5</v>
      </c>
      <c r="K7" s="10">
        <f t="shared" si="4"/>
        <v>16</v>
      </c>
      <c r="L7" s="20"/>
      <c r="M7" s="10" t="str">
        <f>IF(L7&lt;&gt;"",RANK(L7,$L$3:$L$28,1),"")</f>
        <v/>
      </c>
      <c r="N7" s="11">
        <f t="shared" si="5"/>
        <v>79</v>
      </c>
      <c r="O7" s="10">
        <f t="shared" si="6"/>
        <v>18</v>
      </c>
      <c r="P7" s="33" t="str">
        <f t="shared" si="7"/>
        <v>Dawson 2 County High School</v>
      </c>
      <c r="Q7" s="52"/>
    </row>
    <row r="8" spans="1:17" x14ac:dyDescent="0.25">
      <c r="A8" s="104" t="s">
        <v>101</v>
      </c>
      <c r="B8" s="84">
        <v>1.5532407407407406E-4</v>
      </c>
      <c r="C8" s="10">
        <f t="shared" si="0"/>
        <v>14</v>
      </c>
      <c r="D8" s="22">
        <v>1.1886574074074074E-4</v>
      </c>
      <c r="E8" s="10">
        <f t="shared" si="1"/>
        <v>13</v>
      </c>
      <c r="F8" s="22">
        <v>4.6527777777777767E-5</v>
      </c>
      <c r="G8" s="10">
        <f t="shared" si="2"/>
        <v>14</v>
      </c>
      <c r="H8" s="84">
        <v>2.1512731481481483E-3</v>
      </c>
      <c r="I8" s="10">
        <f t="shared" si="3"/>
        <v>14</v>
      </c>
      <c r="J8" s="22">
        <v>3.9351851851851851E-5</v>
      </c>
      <c r="K8" s="10">
        <f t="shared" si="4"/>
        <v>11</v>
      </c>
      <c r="L8" s="20"/>
      <c r="M8" s="10" t="str">
        <f>IF(L8&lt;&gt;"",RANK(L8,$L$3:$L$28,1),"")</f>
        <v/>
      </c>
      <c r="N8" s="11">
        <f t="shared" si="5"/>
        <v>66</v>
      </c>
      <c r="O8" s="10">
        <f t="shared" si="6"/>
        <v>13</v>
      </c>
      <c r="P8" s="33" t="str">
        <f t="shared" si="7"/>
        <v>East Coweta High School</v>
      </c>
      <c r="Q8" s="52"/>
    </row>
    <row r="9" spans="1:17" x14ac:dyDescent="0.25">
      <c r="A9" s="103" t="s">
        <v>104</v>
      </c>
      <c r="B9" s="84">
        <v>1.6689814814814814E-4</v>
      </c>
      <c r="C9" s="10">
        <f t="shared" si="0"/>
        <v>15</v>
      </c>
      <c r="D9" s="22">
        <v>1.2766203703703702E-4</v>
      </c>
      <c r="E9" s="10">
        <f t="shared" si="1"/>
        <v>16</v>
      </c>
      <c r="F9" s="22">
        <v>3.9930555555555558E-5</v>
      </c>
      <c r="G9" s="10">
        <f t="shared" si="2"/>
        <v>9</v>
      </c>
      <c r="H9" s="84">
        <v>1.5165509259259257E-3</v>
      </c>
      <c r="I9" s="10">
        <f t="shared" si="3"/>
        <v>5</v>
      </c>
      <c r="J9" s="22">
        <v>3.8194444444444444E-5</v>
      </c>
      <c r="K9" s="10">
        <f t="shared" si="4"/>
        <v>10</v>
      </c>
      <c r="L9" s="20"/>
      <c r="M9" s="10" t="str">
        <f>IF(L9&lt;&gt;"",RANK(L9,$L$3:$L$28,1),"")</f>
        <v/>
      </c>
      <c r="N9" s="11">
        <f t="shared" si="5"/>
        <v>55</v>
      </c>
      <c r="O9" s="10">
        <f t="shared" si="6"/>
        <v>10</v>
      </c>
      <c r="P9" s="33" t="str">
        <f t="shared" si="7"/>
        <v>East Paulding HS</v>
      </c>
      <c r="Q9" s="52"/>
    </row>
    <row r="10" spans="1:17" x14ac:dyDescent="0.25">
      <c r="A10" s="101" t="s">
        <v>89</v>
      </c>
      <c r="B10" s="84">
        <v>1.4122685185185184E-2</v>
      </c>
      <c r="C10" s="10">
        <f t="shared" si="0"/>
        <v>23</v>
      </c>
      <c r="D10" s="22">
        <v>1.4122685185185184E-2</v>
      </c>
      <c r="E10" s="10">
        <f t="shared" si="1"/>
        <v>19</v>
      </c>
      <c r="F10" s="22">
        <v>1.4122685185185184E-2</v>
      </c>
      <c r="G10" s="10">
        <f t="shared" si="2"/>
        <v>18</v>
      </c>
      <c r="H10" s="22">
        <v>1.4122685185185184E-2</v>
      </c>
      <c r="I10" s="10">
        <f t="shared" si="3"/>
        <v>19</v>
      </c>
      <c r="J10" s="22">
        <v>1.4122685185185184E-2</v>
      </c>
      <c r="K10" s="10">
        <f t="shared" si="4"/>
        <v>18</v>
      </c>
      <c r="L10" s="20"/>
      <c r="M10" s="10"/>
      <c r="N10" s="11">
        <f t="shared" si="5"/>
        <v>97</v>
      </c>
      <c r="O10" s="10">
        <f t="shared" si="6"/>
        <v>23</v>
      </c>
      <c r="P10" s="33" t="str">
        <f t="shared" si="7"/>
        <v>Empower College and Career Center</v>
      </c>
      <c r="Q10" s="52"/>
    </row>
    <row r="11" spans="1:17" x14ac:dyDescent="0.25">
      <c r="A11" s="100" t="s">
        <v>87</v>
      </c>
      <c r="B11" s="84">
        <v>1.0474537037037039E-4</v>
      </c>
      <c r="C11" s="10">
        <f t="shared" si="0"/>
        <v>2</v>
      </c>
      <c r="D11" s="22">
        <v>6.1574074074074081E-5</v>
      </c>
      <c r="E11" s="10">
        <f t="shared" si="1"/>
        <v>2</v>
      </c>
      <c r="F11" s="22">
        <v>2.928240740740741E-5</v>
      </c>
      <c r="G11" s="10">
        <f t="shared" si="2"/>
        <v>1</v>
      </c>
      <c r="H11" s="84">
        <v>1.0343749999999999E-3</v>
      </c>
      <c r="I11" s="10">
        <f t="shared" si="3"/>
        <v>1</v>
      </c>
      <c r="J11" s="22">
        <v>2.4421296296296298E-5</v>
      </c>
      <c r="K11" s="10">
        <f t="shared" si="4"/>
        <v>1</v>
      </c>
      <c r="L11" s="20"/>
      <c r="M11" s="10" t="str">
        <f>IF(L11&lt;&gt;"",RANK(L11,$L$3:$L$28,1),"")</f>
        <v/>
      </c>
      <c r="N11" s="11">
        <f t="shared" si="5"/>
        <v>7</v>
      </c>
      <c r="O11" s="10">
        <f t="shared" si="6"/>
        <v>1</v>
      </c>
      <c r="P11" s="33" t="str">
        <f t="shared" si="7"/>
        <v xml:space="preserve">Etowah High School </v>
      </c>
      <c r="Q11" s="52"/>
    </row>
    <row r="12" spans="1:17" x14ac:dyDescent="0.25">
      <c r="A12" s="106" t="s">
        <v>106</v>
      </c>
      <c r="B12" s="84">
        <v>1.3333333333333334E-4</v>
      </c>
      <c r="C12" s="10">
        <f t="shared" si="0"/>
        <v>9</v>
      </c>
      <c r="D12" s="22">
        <v>1.0682870370370371E-4</v>
      </c>
      <c r="E12" s="10">
        <f t="shared" si="1"/>
        <v>11</v>
      </c>
      <c r="F12" s="22">
        <v>4.8032407407407408E-5</v>
      </c>
      <c r="G12" s="10">
        <f t="shared" si="2"/>
        <v>16</v>
      </c>
      <c r="H12" s="84">
        <v>3.3202546296296296E-3</v>
      </c>
      <c r="I12" s="10">
        <f t="shared" si="3"/>
        <v>18</v>
      </c>
      <c r="J12" s="22">
        <v>5.7870370370370366E-5</v>
      </c>
      <c r="K12" s="10">
        <f t="shared" si="4"/>
        <v>15</v>
      </c>
      <c r="L12" s="20"/>
      <c r="M12" s="10" t="str">
        <f>IF(L12&lt;&gt;"",RANK(L12,$L$3:$L$28,1),"")</f>
        <v/>
      </c>
      <c r="N12" s="11">
        <f t="shared" si="5"/>
        <v>69</v>
      </c>
      <c r="O12" s="10">
        <f t="shared" si="6"/>
        <v>15</v>
      </c>
      <c r="P12" s="33" t="str">
        <f t="shared" si="7"/>
        <v xml:space="preserve">Fayette County High School </v>
      </c>
      <c r="Q12" s="52"/>
    </row>
    <row r="13" spans="1:17" x14ac:dyDescent="0.25">
      <c r="A13" s="102" t="s">
        <v>99</v>
      </c>
      <c r="B13" s="84">
        <v>1.3229166666666665E-4</v>
      </c>
      <c r="C13" s="10">
        <f t="shared" si="0"/>
        <v>8</v>
      </c>
      <c r="D13" s="22">
        <v>1.2210648148148147E-4</v>
      </c>
      <c r="E13" s="98">
        <f t="shared" si="1"/>
        <v>15</v>
      </c>
      <c r="F13" s="22">
        <v>4.1203703703703705E-5</v>
      </c>
      <c r="G13" s="10">
        <f t="shared" si="2"/>
        <v>11</v>
      </c>
      <c r="H13" s="84">
        <v>2.8412037037037034E-3</v>
      </c>
      <c r="I13" s="10">
        <f t="shared" si="3"/>
        <v>17</v>
      </c>
      <c r="J13" s="22">
        <v>3.6805555555555556E-5</v>
      </c>
      <c r="K13" s="10">
        <f t="shared" si="4"/>
        <v>8</v>
      </c>
      <c r="L13" s="20"/>
      <c r="M13" s="10" t="str">
        <f>IF(L13&lt;&gt;"",RANK(L13,$L$3:$L$28,1),"")</f>
        <v/>
      </c>
      <c r="N13" s="11">
        <f t="shared" si="5"/>
        <v>59</v>
      </c>
      <c r="O13" s="10">
        <f t="shared" si="6"/>
        <v>12</v>
      </c>
      <c r="P13" s="33" t="str">
        <f t="shared" si="7"/>
        <v>Griffin High School</v>
      </c>
      <c r="Q13" s="52"/>
    </row>
    <row r="14" spans="1:17" x14ac:dyDescent="0.25">
      <c r="A14" s="100" t="s">
        <v>98</v>
      </c>
      <c r="B14" s="84">
        <v>1.5057870370370369E-4</v>
      </c>
      <c r="C14" s="10">
        <f t="shared" si="0"/>
        <v>12</v>
      </c>
      <c r="D14" s="22">
        <v>1.4097222222222221E-4</v>
      </c>
      <c r="E14" s="10">
        <f t="shared" si="1"/>
        <v>17</v>
      </c>
      <c r="F14" s="22">
        <v>4.1550925925925918E-5</v>
      </c>
      <c r="G14" s="10">
        <f t="shared" si="2"/>
        <v>13</v>
      </c>
      <c r="H14" s="84">
        <v>2.637384259259259E-3</v>
      </c>
      <c r="I14" s="10">
        <f t="shared" si="3"/>
        <v>16</v>
      </c>
      <c r="J14" s="22">
        <v>4.7106481481481488E-5</v>
      </c>
      <c r="K14" s="10">
        <f t="shared" si="4"/>
        <v>14</v>
      </c>
      <c r="L14" s="20"/>
      <c r="M14" s="10" t="str">
        <f>IF(L14&lt;&gt;"",RANK(L14,$L$3:$L$28,1),"")</f>
        <v/>
      </c>
      <c r="N14" s="11">
        <f t="shared" si="5"/>
        <v>72</v>
      </c>
      <c r="O14" s="10">
        <f t="shared" si="6"/>
        <v>16</v>
      </c>
      <c r="P14" s="33" t="str">
        <f t="shared" si="7"/>
        <v>Harralson High School</v>
      </c>
      <c r="Q14" s="52"/>
    </row>
    <row r="15" spans="1:17" x14ac:dyDescent="0.25">
      <c r="A15" s="100" t="s">
        <v>96</v>
      </c>
      <c r="B15" s="84">
        <v>1.3888888888888888E-2</v>
      </c>
      <c r="C15" s="10">
        <f t="shared" si="0"/>
        <v>18</v>
      </c>
      <c r="D15" s="22">
        <v>1.4122685185185184E-2</v>
      </c>
      <c r="E15" s="10">
        <f t="shared" si="1"/>
        <v>19</v>
      </c>
      <c r="F15" s="22">
        <v>1.4122685185185184E-2</v>
      </c>
      <c r="G15" s="10">
        <f t="shared" si="2"/>
        <v>18</v>
      </c>
      <c r="H15" s="22">
        <v>1.4122685185185184E-2</v>
      </c>
      <c r="I15" s="10">
        <f t="shared" si="3"/>
        <v>19</v>
      </c>
      <c r="J15" s="22">
        <v>1.4122685185185184E-2</v>
      </c>
      <c r="K15" s="10">
        <f t="shared" si="4"/>
        <v>18</v>
      </c>
      <c r="L15" s="20"/>
      <c r="M15" s="10"/>
      <c r="N15" s="11">
        <f t="shared" si="5"/>
        <v>92</v>
      </c>
      <c r="O15" s="10">
        <f t="shared" si="6"/>
        <v>20</v>
      </c>
      <c r="P15" s="33" t="str">
        <f t="shared" si="7"/>
        <v>Hiram High School</v>
      </c>
      <c r="Q15" s="52"/>
    </row>
    <row r="16" spans="1:17" x14ac:dyDescent="0.25">
      <c r="A16" s="101" t="s">
        <v>88</v>
      </c>
      <c r="B16" s="84">
        <v>1.3888888888888888E-2</v>
      </c>
      <c r="C16" s="10">
        <f t="shared" si="0"/>
        <v>18</v>
      </c>
      <c r="D16" s="22">
        <v>1.4122685185185184E-2</v>
      </c>
      <c r="E16" s="10">
        <f t="shared" si="1"/>
        <v>19</v>
      </c>
      <c r="F16" s="22">
        <v>1.4122685185185184E-2</v>
      </c>
      <c r="G16" s="10">
        <f t="shared" si="2"/>
        <v>18</v>
      </c>
      <c r="H16" s="22">
        <v>1.4122685185185184E-2</v>
      </c>
      <c r="I16" s="10">
        <f t="shared" si="3"/>
        <v>19</v>
      </c>
      <c r="J16" s="22">
        <v>1.4122685185185184E-2</v>
      </c>
      <c r="K16" s="10">
        <f t="shared" si="4"/>
        <v>18</v>
      </c>
      <c r="L16" s="20"/>
      <c r="M16" s="10" t="str">
        <f t="shared" ref="M16:M25" si="8">IF(L16&lt;&gt;"",RANK(L16,$L$3:$L$28,1),"")</f>
        <v/>
      </c>
      <c r="N16" s="11">
        <f t="shared" si="5"/>
        <v>92</v>
      </c>
      <c r="O16" s="10">
        <f t="shared" si="6"/>
        <v>20</v>
      </c>
      <c r="P16" s="33" t="str">
        <f t="shared" si="7"/>
        <v>Lamar County High School</v>
      </c>
      <c r="Q16" s="52"/>
    </row>
    <row r="17" spans="1:17" x14ac:dyDescent="0.25">
      <c r="A17" s="100" t="s">
        <v>97</v>
      </c>
      <c r="B17" s="84">
        <v>9.9074074074074071E-5</v>
      </c>
      <c r="C17" s="10">
        <f t="shared" si="0"/>
        <v>1</v>
      </c>
      <c r="D17" s="22">
        <v>8.1712962962962956E-5</v>
      </c>
      <c r="E17" s="10">
        <f t="shared" si="1"/>
        <v>4</v>
      </c>
      <c r="F17" s="22">
        <v>2.9513888888888886E-5</v>
      </c>
      <c r="G17" s="10">
        <f t="shared" si="2"/>
        <v>3</v>
      </c>
      <c r="H17" s="84">
        <v>1.0681712962962964E-3</v>
      </c>
      <c r="I17" s="10">
        <f t="shared" si="3"/>
        <v>2</v>
      </c>
      <c r="J17" s="22">
        <v>2.6620370370370369E-5</v>
      </c>
      <c r="K17" s="10">
        <f t="shared" si="4"/>
        <v>3</v>
      </c>
      <c r="L17" s="20"/>
      <c r="M17" s="10" t="str">
        <f t="shared" si="8"/>
        <v/>
      </c>
      <c r="N17" s="11">
        <f t="shared" si="5"/>
        <v>13</v>
      </c>
      <c r="O17" s="10">
        <f t="shared" si="6"/>
        <v>2</v>
      </c>
      <c r="P17" s="33" t="str">
        <f t="shared" si="7"/>
        <v>North Paulding High School</v>
      </c>
      <c r="Q17" s="52"/>
    </row>
    <row r="18" spans="1:17" x14ac:dyDescent="0.25">
      <c r="A18" s="103" t="s">
        <v>100</v>
      </c>
      <c r="B18" s="84">
        <v>1.3888888888888888E-2</v>
      </c>
      <c r="C18" s="10">
        <f t="shared" si="0"/>
        <v>18</v>
      </c>
      <c r="D18" s="22">
        <v>1.4122685185185184E-2</v>
      </c>
      <c r="E18" s="10">
        <f t="shared" si="1"/>
        <v>19</v>
      </c>
      <c r="F18" s="22">
        <v>1.4122685185185184E-2</v>
      </c>
      <c r="G18" s="10">
        <f t="shared" si="2"/>
        <v>18</v>
      </c>
      <c r="H18" s="84">
        <v>1.60625E-3</v>
      </c>
      <c r="I18" s="10">
        <f t="shared" si="3"/>
        <v>9</v>
      </c>
      <c r="J18" s="22">
        <v>1.4122685185185184E-2</v>
      </c>
      <c r="K18" s="10">
        <f t="shared" si="4"/>
        <v>18</v>
      </c>
      <c r="L18" s="20"/>
      <c r="M18" s="10" t="str">
        <f t="shared" si="8"/>
        <v/>
      </c>
      <c r="N18" s="11">
        <f t="shared" si="5"/>
        <v>82</v>
      </c>
      <c r="O18" s="10">
        <f t="shared" si="6"/>
        <v>19</v>
      </c>
      <c r="P18" s="33" t="str">
        <f t="shared" si="7"/>
        <v>Northside High School</v>
      </c>
      <c r="Q18" s="52"/>
    </row>
    <row r="19" spans="1:17" x14ac:dyDescent="0.25">
      <c r="A19" s="101" t="s">
        <v>115</v>
      </c>
      <c r="B19" s="84">
        <v>1.1712962962962963E-4</v>
      </c>
      <c r="C19" s="10">
        <f t="shared" si="0"/>
        <v>3</v>
      </c>
      <c r="D19" s="22">
        <v>7.0370370370370365E-5</v>
      </c>
      <c r="E19" s="10">
        <f t="shared" si="1"/>
        <v>3</v>
      </c>
      <c r="F19" s="22">
        <v>2.9398148148148146E-5</v>
      </c>
      <c r="G19" s="10">
        <f t="shared" si="2"/>
        <v>2</v>
      </c>
      <c r="H19" s="84">
        <v>1.1787037037037037E-3</v>
      </c>
      <c r="I19" s="10">
        <f t="shared" si="3"/>
        <v>3</v>
      </c>
      <c r="J19" s="22">
        <v>2.5694444444444448E-5</v>
      </c>
      <c r="K19" s="10">
        <f t="shared" si="4"/>
        <v>2</v>
      </c>
      <c r="L19" s="20"/>
      <c r="M19" s="10" t="str">
        <f t="shared" si="8"/>
        <v/>
      </c>
      <c r="N19" s="11">
        <f t="shared" si="5"/>
        <v>13</v>
      </c>
      <c r="O19" s="10">
        <f t="shared" si="6"/>
        <v>2</v>
      </c>
      <c r="P19" s="33" t="str">
        <f t="shared" si="7"/>
        <v>Paulding County 1 High School</v>
      </c>
      <c r="Q19" s="52"/>
    </row>
    <row r="20" spans="1:17" x14ac:dyDescent="0.25">
      <c r="A20" s="101" t="s">
        <v>116</v>
      </c>
      <c r="B20" s="84">
        <v>1.4236111111111112E-4</v>
      </c>
      <c r="C20" s="10">
        <f t="shared" si="0"/>
        <v>11</v>
      </c>
      <c r="D20" s="22">
        <v>9.618055555555557E-5</v>
      </c>
      <c r="E20" s="10">
        <f t="shared" si="1"/>
        <v>7</v>
      </c>
      <c r="F20" s="22">
        <v>3.7615740740740744E-5</v>
      </c>
      <c r="G20" s="10">
        <f t="shared" si="2"/>
        <v>4</v>
      </c>
      <c r="H20" s="84">
        <v>1.5284722222222221E-3</v>
      </c>
      <c r="I20" s="10">
        <f t="shared" si="3"/>
        <v>6</v>
      </c>
      <c r="J20" s="22">
        <v>3.7847222222222224E-5</v>
      </c>
      <c r="K20" s="10">
        <f t="shared" si="4"/>
        <v>9</v>
      </c>
      <c r="L20" s="20"/>
      <c r="M20" s="10" t="str">
        <f t="shared" si="8"/>
        <v/>
      </c>
      <c r="N20" s="11">
        <f t="shared" si="5"/>
        <v>37</v>
      </c>
      <c r="O20" s="10">
        <f t="shared" si="6"/>
        <v>5</v>
      </c>
      <c r="P20" s="33" t="str">
        <f t="shared" si="7"/>
        <v>Paulding County 2 High School</v>
      </c>
      <c r="Q20" s="52"/>
    </row>
    <row r="21" spans="1:17" x14ac:dyDescent="0.25">
      <c r="A21" s="101" t="s">
        <v>90</v>
      </c>
      <c r="B21" s="84">
        <v>1.3888888888888888E-2</v>
      </c>
      <c r="C21" s="10">
        <f t="shared" si="0"/>
        <v>18</v>
      </c>
      <c r="D21" s="22">
        <v>5.9259259259259253E-5</v>
      </c>
      <c r="E21" s="10">
        <f t="shared" si="1"/>
        <v>1</v>
      </c>
      <c r="F21" s="22">
        <v>1.4122685185185184E-2</v>
      </c>
      <c r="G21" s="10">
        <f t="shared" si="2"/>
        <v>18</v>
      </c>
      <c r="H21" s="22">
        <v>1.4122685185185184E-2</v>
      </c>
      <c r="I21" s="10">
        <f t="shared" si="3"/>
        <v>19</v>
      </c>
      <c r="J21" s="22">
        <v>1.4122685185185184E-2</v>
      </c>
      <c r="K21" s="10">
        <f t="shared" si="4"/>
        <v>18</v>
      </c>
      <c r="L21" s="20"/>
      <c r="M21" s="10" t="str">
        <f t="shared" si="8"/>
        <v/>
      </c>
      <c r="N21" s="11">
        <f t="shared" si="5"/>
        <v>74</v>
      </c>
      <c r="O21" s="10">
        <f t="shared" si="6"/>
        <v>17</v>
      </c>
      <c r="P21" s="33" t="str">
        <f t="shared" si="7"/>
        <v>Perry High School</v>
      </c>
      <c r="Q21" s="52"/>
    </row>
    <row r="22" spans="1:17" x14ac:dyDescent="0.25">
      <c r="A22" s="100" t="s">
        <v>103</v>
      </c>
      <c r="B22" s="84">
        <v>1.5347222222222222E-4</v>
      </c>
      <c r="C22" s="10">
        <f t="shared" si="0"/>
        <v>13</v>
      </c>
      <c r="D22" s="22">
        <v>9.7916666666666671E-5</v>
      </c>
      <c r="E22" s="10">
        <f t="shared" si="1"/>
        <v>8</v>
      </c>
      <c r="F22" s="22">
        <v>4.1435185185185185E-5</v>
      </c>
      <c r="G22" s="10">
        <f t="shared" si="2"/>
        <v>12</v>
      </c>
      <c r="H22" s="84">
        <v>1.2283564814814815E-3</v>
      </c>
      <c r="I22" s="10">
        <f t="shared" si="3"/>
        <v>4</v>
      </c>
      <c r="J22" s="22">
        <v>4.0972222222222225E-5</v>
      </c>
      <c r="K22" s="10">
        <f t="shared" si="4"/>
        <v>12</v>
      </c>
      <c r="L22" s="20"/>
      <c r="M22" s="10" t="str">
        <f t="shared" si="8"/>
        <v/>
      </c>
      <c r="N22" s="11">
        <f t="shared" si="5"/>
        <v>49</v>
      </c>
      <c r="O22" s="10">
        <f t="shared" si="6"/>
        <v>9</v>
      </c>
      <c r="P22" s="33" t="str">
        <f t="shared" si="7"/>
        <v xml:space="preserve">The King Academy </v>
      </c>
      <c r="Q22" s="52"/>
    </row>
    <row r="23" spans="1:17" x14ac:dyDescent="0.25">
      <c r="A23" s="100" t="s">
        <v>111</v>
      </c>
      <c r="B23" s="84">
        <v>1.1898148148148147E-4</v>
      </c>
      <c r="C23" s="10">
        <f t="shared" si="0"/>
        <v>4</v>
      </c>
      <c r="D23" s="22">
        <v>8.7615740740740753E-5</v>
      </c>
      <c r="E23" s="10">
        <f t="shared" si="1"/>
        <v>6</v>
      </c>
      <c r="F23" s="22">
        <v>3.7615740740740744E-5</v>
      </c>
      <c r="G23" s="10">
        <f t="shared" si="2"/>
        <v>4</v>
      </c>
      <c r="H23" s="84">
        <v>1.8532407407407406E-3</v>
      </c>
      <c r="I23" s="10">
        <f t="shared" si="3"/>
        <v>12</v>
      </c>
      <c r="J23" s="22">
        <v>2.8009259259259256E-5</v>
      </c>
      <c r="K23" s="10">
        <f t="shared" si="4"/>
        <v>4</v>
      </c>
      <c r="L23" s="20"/>
      <c r="M23" s="10" t="str">
        <f t="shared" si="8"/>
        <v/>
      </c>
      <c r="N23" s="11">
        <f t="shared" si="5"/>
        <v>30</v>
      </c>
      <c r="O23" s="10">
        <f t="shared" si="6"/>
        <v>4</v>
      </c>
      <c r="P23" s="33" t="str">
        <f t="shared" si="7"/>
        <v>Veterans High School 1</v>
      </c>
      <c r="Q23" s="52"/>
    </row>
    <row r="24" spans="1:17" x14ac:dyDescent="0.25">
      <c r="A24" s="100" t="s">
        <v>112</v>
      </c>
      <c r="B24" s="84">
        <v>1.4039351851851854E-4</v>
      </c>
      <c r="C24" s="10">
        <f t="shared" si="0"/>
        <v>10</v>
      </c>
      <c r="D24" s="22">
        <v>9.8611111111111111E-5</v>
      </c>
      <c r="E24" s="10">
        <f t="shared" si="1"/>
        <v>9</v>
      </c>
      <c r="F24" s="22">
        <v>3.7962962962962964E-5</v>
      </c>
      <c r="G24" s="10">
        <f t="shared" si="2"/>
        <v>7</v>
      </c>
      <c r="H24" s="22">
        <v>1.5755787037037038E-3</v>
      </c>
      <c r="I24" s="10">
        <f t="shared" si="3"/>
        <v>7</v>
      </c>
      <c r="J24" s="22">
        <v>2.8240740740740736E-5</v>
      </c>
      <c r="K24" s="10">
        <f t="shared" si="4"/>
        <v>5</v>
      </c>
      <c r="L24" s="20"/>
      <c r="M24" s="10" t="str">
        <f t="shared" si="8"/>
        <v/>
      </c>
      <c r="N24" s="11">
        <f t="shared" si="5"/>
        <v>38</v>
      </c>
      <c r="O24" s="10">
        <f t="shared" si="6"/>
        <v>7</v>
      </c>
      <c r="P24" s="33" t="str">
        <f t="shared" si="7"/>
        <v>Veterans High School 2</v>
      </c>
      <c r="Q24" s="52"/>
    </row>
    <row r="25" spans="1:17" x14ac:dyDescent="0.25">
      <c r="A25" s="100" t="s">
        <v>92</v>
      </c>
      <c r="B25" s="84">
        <v>1.3043981481481481E-4</v>
      </c>
      <c r="C25" s="10">
        <f t="shared" si="0"/>
        <v>7</v>
      </c>
      <c r="D25" s="22">
        <v>8.5995370370370351E-5</v>
      </c>
      <c r="E25" s="10">
        <f t="shared" si="1"/>
        <v>5</v>
      </c>
      <c r="F25" s="22">
        <v>3.9004629629629631E-5</v>
      </c>
      <c r="G25" s="10">
        <f t="shared" si="2"/>
        <v>8</v>
      </c>
      <c r="H25" s="22">
        <v>1.7179398148148147E-3</v>
      </c>
      <c r="I25" s="10">
        <f t="shared" si="3"/>
        <v>10</v>
      </c>
      <c r="J25" s="22">
        <v>3.5879629629629629E-5</v>
      </c>
      <c r="K25" s="10">
        <f t="shared" si="4"/>
        <v>7</v>
      </c>
      <c r="L25" s="20"/>
      <c r="M25" s="10" t="str">
        <f t="shared" si="8"/>
        <v/>
      </c>
      <c r="N25" s="11">
        <f t="shared" si="5"/>
        <v>37</v>
      </c>
      <c r="O25" s="10">
        <f t="shared" si="6"/>
        <v>5</v>
      </c>
      <c r="P25" s="33" t="str">
        <f t="shared" si="7"/>
        <v>Westlake High School</v>
      </c>
      <c r="Q25" s="52"/>
    </row>
    <row r="26" spans="1:17" x14ac:dyDescent="0.25">
      <c r="A26" s="29" t="s">
        <v>12</v>
      </c>
      <c r="B26" s="84"/>
      <c r="C26" s="25"/>
      <c r="D26" s="22"/>
      <c r="E26" s="25"/>
      <c r="F26" s="22"/>
      <c r="G26" s="25"/>
      <c r="H26" s="22"/>
      <c r="I26" s="25"/>
      <c r="J26" s="22"/>
      <c r="K26" s="25"/>
      <c r="L26" s="58"/>
      <c r="M26" s="25"/>
      <c r="N26" s="11"/>
      <c r="O26" s="10"/>
      <c r="P26" s="33"/>
      <c r="Q26" s="52"/>
    </row>
    <row r="27" spans="1:17" x14ac:dyDescent="0.25">
      <c r="A27" s="29" t="s">
        <v>11</v>
      </c>
      <c r="B27" s="84"/>
      <c r="C27" s="25"/>
      <c r="D27" s="22"/>
      <c r="E27" s="25"/>
      <c r="F27" s="22"/>
      <c r="G27" s="25"/>
      <c r="H27" s="22"/>
      <c r="I27" s="25"/>
      <c r="J27" s="22"/>
      <c r="K27" s="25"/>
      <c r="L27" s="58"/>
      <c r="M27" s="25"/>
      <c r="N27" s="11"/>
      <c r="O27" s="10"/>
      <c r="P27" s="33"/>
      <c r="Q27" s="52"/>
    </row>
    <row r="28" spans="1:17" x14ac:dyDescent="0.25">
      <c r="A28" s="29" t="s">
        <v>21</v>
      </c>
      <c r="B28" s="84"/>
      <c r="C28" s="25"/>
      <c r="D28" s="22"/>
      <c r="E28" s="25"/>
      <c r="F28" s="22"/>
      <c r="G28" s="25"/>
      <c r="H28" s="22"/>
      <c r="I28" s="25"/>
      <c r="J28" s="22"/>
      <c r="K28" s="25"/>
      <c r="L28" s="58"/>
      <c r="M28" s="25"/>
      <c r="N28" s="11"/>
      <c r="O28" s="10"/>
      <c r="P28" s="33"/>
      <c r="Q28" s="52"/>
    </row>
    <row r="29" spans="1:17" x14ac:dyDescent="0.25">
      <c r="A29" s="26" t="s">
        <v>16</v>
      </c>
      <c r="B29" s="85"/>
      <c r="C29" s="28"/>
      <c r="D29" s="24"/>
      <c r="E29" s="28"/>
      <c r="F29" s="24"/>
      <c r="G29" s="28"/>
      <c r="H29" s="96"/>
      <c r="I29" s="28"/>
      <c r="J29" s="24"/>
      <c r="K29" s="28"/>
      <c r="L29" s="24"/>
      <c r="M29" s="28"/>
      <c r="N29" s="24"/>
      <c r="O29" s="28"/>
      <c r="P29" s="34"/>
      <c r="Q29" s="52"/>
    </row>
    <row r="30" spans="1:17" x14ac:dyDescent="0.25">
      <c r="A30" s="45" t="s">
        <v>17</v>
      </c>
      <c r="B30" s="86"/>
      <c r="C30" s="28"/>
      <c r="D30" s="24"/>
      <c r="E30" s="28"/>
      <c r="F30" s="24"/>
      <c r="G30" s="28"/>
      <c r="H30" s="96"/>
      <c r="I30" s="28"/>
      <c r="J30" s="24"/>
      <c r="K30" s="28"/>
      <c r="L30" s="24"/>
      <c r="M30" s="28"/>
      <c r="N30" s="24"/>
      <c r="O30" s="28"/>
      <c r="P30" s="34"/>
      <c r="Q30" s="52"/>
    </row>
    <row r="31" spans="1:17" x14ac:dyDescent="0.25">
      <c r="A31" s="27" t="s">
        <v>18</v>
      </c>
      <c r="B31" s="86"/>
      <c r="C31" s="28"/>
      <c r="D31" s="24"/>
      <c r="E31" s="28"/>
      <c r="F31" s="24"/>
      <c r="G31" s="28"/>
      <c r="H31" s="96"/>
      <c r="I31" s="28"/>
      <c r="J31" s="24"/>
      <c r="K31" s="28"/>
      <c r="L31" s="24"/>
      <c r="M31" s="28"/>
      <c r="N31" s="24"/>
      <c r="O31" s="28"/>
      <c r="P31" s="34"/>
      <c r="Q31" s="52"/>
    </row>
    <row r="32" spans="1:17" x14ac:dyDescent="0.25">
      <c r="A32" s="99" t="s">
        <v>19</v>
      </c>
    </row>
  </sheetData>
  <sortState xmlns:xlrd2="http://schemas.microsoft.com/office/spreadsheetml/2017/richdata2" ref="A3:Q25">
    <sortCondition ref="A3:A25"/>
  </sortState>
  <pageMargins left="0.75" right="0.75" top="1.25" bottom="1" header="0.5" footer="0.5"/>
  <pageSetup scale="57" orientation="landscape" verticalDpi="599" r:id="rId1"/>
  <headerFooter alignWithMargins="0">
    <oddHeader>&amp;C&amp;"Arial,Bold"&amp;12JROTC Raider Meet Results - Mixed
Hiram High School
21 Oct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9"/>
  <sheetViews>
    <sheetView view="pageLayout" topLeftCell="A2" zoomScaleNormal="100" workbookViewId="0">
      <selection activeCell="H20" sqref="H20"/>
    </sheetView>
  </sheetViews>
  <sheetFormatPr defaultColWidth="8.85546875" defaultRowHeight="18" x14ac:dyDescent="0.25"/>
  <cols>
    <col min="1" max="1" width="27.85546875" style="9" bestFit="1" customWidth="1"/>
    <col min="2" max="2" width="14.28515625" style="89" bestFit="1" customWidth="1"/>
    <col min="3" max="3" width="4.85546875" style="9" customWidth="1"/>
    <col min="4" max="4" width="12.140625" style="9" bestFit="1" customWidth="1"/>
    <col min="5" max="5" width="4.5703125" style="9" bestFit="1" customWidth="1"/>
    <col min="6" max="6" width="12.140625" style="9" bestFit="1" customWidth="1"/>
    <col min="7" max="7" width="4.5703125" style="9" bestFit="1" customWidth="1"/>
    <col min="8" max="8" width="18" style="87" bestFit="1" customWidth="1"/>
    <col min="9" max="9" width="4.5703125" style="9" bestFit="1" customWidth="1"/>
    <col min="10" max="10" width="12.140625" style="9" bestFit="1" customWidth="1"/>
    <col min="11" max="11" width="4.5703125" style="9" bestFit="1" customWidth="1"/>
    <col min="12" max="12" width="6.140625" style="9" bestFit="1" customWidth="1"/>
    <col min="13" max="13" width="4" style="9" bestFit="1" customWidth="1"/>
    <col min="14" max="14" width="9.5703125" style="9" customWidth="1"/>
    <col min="15" max="15" width="10.7109375" style="9" customWidth="1"/>
    <col min="16" max="16" width="51" style="9" bestFit="1" customWidth="1"/>
    <col min="17" max="16384" width="8.85546875" style="9"/>
  </cols>
  <sheetData>
    <row r="1" spans="1:17" ht="18.75" thickBot="1" x14ac:dyDescent="0.3">
      <c r="A1" s="54"/>
      <c r="B1" s="88"/>
      <c r="C1" s="54"/>
      <c r="D1" s="54"/>
      <c r="E1" s="54"/>
      <c r="F1" s="54"/>
      <c r="G1" s="54"/>
      <c r="H1" s="83"/>
      <c r="I1" s="54"/>
      <c r="J1" s="54"/>
      <c r="K1" s="54"/>
      <c r="L1" s="54"/>
      <c r="M1" s="54"/>
      <c r="N1" s="54"/>
      <c r="O1" s="54"/>
      <c r="P1" s="54"/>
      <c r="Q1" s="54"/>
    </row>
    <row r="2" spans="1:17" s="77" customFormat="1" ht="45" customHeight="1" thickBot="1" x14ac:dyDescent="0.25">
      <c r="A2" s="61" t="s">
        <v>0</v>
      </c>
      <c r="B2" s="62" t="s">
        <v>1</v>
      </c>
      <c r="C2" s="63" t="s">
        <v>2</v>
      </c>
      <c r="D2" s="64" t="s">
        <v>3</v>
      </c>
      <c r="E2" s="65" t="s">
        <v>2</v>
      </c>
      <c r="F2" s="66" t="s">
        <v>4</v>
      </c>
      <c r="G2" s="67" t="s">
        <v>2</v>
      </c>
      <c r="H2" s="68" t="s">
        <v>5</v>
      </c>
      <c r="I2" s="69" t="s">
        <v>2</v>
      </c>
      <c r="J2" s="70" t="s">
        <v>6</v>
      </c>
      <c r="K2" s="71" t="s">
        <v>2</v>
      </c>
      <c r="L2" s="72" t="s">
        <v>7</v>
      </c>
      <c r="M2" s="73" t="s">
        <v>2</v>
      </c>
      <c r="N2" s="74" t="s">
        <v>8</v>
      </c>
      <c r="O2" s="79" t="s">
        <v>9</v>
      </c>
      <c r="P2" s="80" t="s">
        <v>0</v>
      </c>
      <c r="Q2" s="81" t="s">
        <v>10</v>
      </c>
    </row>
    <row r="3" spans="1:17" x14ac:dyDescent="0.25">
      <c r="A3" s="103" t="s">
        <v>105</v>
      </c>
      <c r="B3" s="84">
        <v>1.7928240740740741E-4</v>
      </c>
      <c r="C3" s="10">
        <f t="shared" ref="C3:C22" si="0">IF(B3&lt;&gt;"",RANK(B3,$B$3:$B$25,1),"")</f>
        <v>6</v>
      </c>
      <c r="D3" s="22">
        <v>1.0740740740740739E-4</v>
      </c>
      <c r="E3" s="10">
        <f t="shared" ref="E3:E22" si="1">IF(D3&lt;&gt;"",RANK(D3,$D$3:$D$25,1),"")</f>
        <v>4</v>
      </c>
      <c r="F3" s="22">
        <v>2.8935185185185183E-5</v>
      </c>
      <c r="G3" s="10">
        <f t="shared" ref="G3:G22" si="2">IF(F3&lt;&gt;"",RANK(F3,$F$3:$F$25,1),"")</f>
        <v>1</v>
      </c>
      <c r="H3" s="84">
        <v>3.040740740740741E-3</v>
      </c>
      <c r="I3" s="10">
        <f t="shared" ref="I3:I22" si="3">IF(H3&lt;&gt;"",RANK(H3,$H$3:$H$25,1),"")</f>
        <v>4</v>
      </c>
      <c r="J3" s="22">
        <v>2.928240740740741E-5</v>
      </c>
      <c r="K3" s="10">
        <f t="shared" ref="K3:K22" si="4">IF(J3&lt;&gt;"",RANK(J3,$J$3:$J$25,1),"")</f>
        <v>1</v>
      </c>
      <c r="L3" s="22"/>
      <c r="M3" s="10" t="str">
        <f t="shared" ref="M3:M22" si="5">IF(L3&lt;&gt;"",RANK(L3,$L$3:$L$25,1),"")</f>
        <v/>
      </c>
      <c r="N3" s="11">
        <f t="shared" ref="N3:N22" si="6">SUM(C3,E3,G3,I3,K3,M3)</f>
        <v>16</v>
      </c>
      <c r="O3" s="10">
        <f t="shared" ref="O3:O22" si="7">IF(N3&lt;&gt;"",RANK(N3,$N$3:$N$25,1),"")</f>
        <v>3</v>
      </c>
      <c r="P3" s="33" t="str">
        <f t="shared" ref="P3:P22" si="8">IF(A3&lt;&gt;"",A3,"")</f>
        <v>Cartersville High School</v>
      </c>
      <c r="Q3" s="55"/>
    </row>
    <row r="4" spans="1:17" x14ac:dyDescent="0.25">
      <c r="A4" s="100" t="s">
        <v>93</v>
      </c>
      <c r="B4" s="84">
        <v>1.3888888888888888E-2</v>
      </c>
      <c r="C4" s="10">
        <f t="shared" si="0"/>
        <v>7</v>
      </c>
      <c r="D4" s="22">
        <v>1.0592013888888889E-2</v>
      </c>
      <c r="E4" s="10">
        <f t="shared" si="1"/>
        <v>7</v>
      </c>
      <c r="F4" s="22">
        <v>1.0592013888888889E-2</v>
      </c>
      <c r="G4" s="10">
        <f t="shared" si="2"/>
        <v>7</v>
      </c>
      <c r="H4" s="84">
        <v>7.0613425925925922E-3</v>
      </c>
      <c r="I4" s="10">
        <f t="shared" si="3"/>
        <v>7</v>
      </c>
      <c r="J4" s="22">
        <v>1.1574074074074073E-4</v>
      </c>
      <c r="K4" s="10">
        <f t="shared" si="4"/>
        <v>7</v>
      </c>
      <c r="L4" s="20"/>
      <c r="M4" s="10" t="str">
        <f t="shared" si="5"/>
        <v/>
      </c>
      <c r="N4" s="11">
        <f t="shared" si="6"/>
        <v>35</v>
      </c>
      <c r="O4" s="10">
        <f t="shared" si="7"/>
        <v>7</v>
      </c>
      <c r="P4" s="33" t="str">
        <f t="shared" si="8"/>
        <v>Central High School</v>
      </c>
      <c r="Q4" s="56"/>
    </row>
    <row r="5" spans="1:17" x14ac:dyDescent="0.25">
      <c r="A5" s="105" t="s">
        <v>102</v>
      </c>
      <c r="B5" s="84">
        <v>1.414351851851852E-4</v>
      </c>
      <c r="C5" s="10">
        <f t="shared" si="0"/>
        <v>2</v>
      </c>
      <c r="D5" s="22">
        <v>9.675925925925927E-5</v>
      </c>
      <c r="E5" s="10">
        <f t="shared" si="1"/>
        <v>2</v>
      </c>
      <c r="F5" s="22">
        <v>2.9166666666666666E-5</v>
      </c>
      <c r="G5" s="10">
        <f t="shared" si="2"/>
        <v>2</v>
      </c>
      <c r="H5" s="84">
        <v>3.7065972222222222E-3</v>
      </c>
      <c r="I5" s="10">
        <f t="shared" si="3"/>
        <v>6</v>
      </c>
      <c r="J5" s="22">
        <v>3.9814814814814811E-5</v>
      </c>
      <c r="K5" s="10">
        <f t="shared" si="4"/>
        <v>3</v>
      </c>
      <c r="L5" s="20"/>
      <c r="M5" s="10" t="str">
        <f t="shared" si="5"/>
        <v/>
      </c>
      <c r="N5" s="11">
        <f t="shared" si="6"/>
        <v>15</v>
      </c>
      <c r="O5" s="10">
        <f t="shared" si="7"/>
        <v>2</v>
      </c>
      <c r="P5" s="33" t="str">
        <f t="shared" si="8"/>
        <v xml:space="preserve">Cherokee HS </v>
      </c>
      <c r="Q5" s="56"/>
    </row>
    <row r="6" spans="1:17" x14ac:dyDescent="0.25">
      <c r="A6" s="101" t="s">
        <v>95</v>
      </c>
      <c r="B6" s="84">
        <v>1.3888888888888888E-2</v>
      </c>
      <c r="C6" s="10">
        <f t="shared" si="0"/>
        <v>7</v>
      </c>
      <c r="D6" s="22">
        <v>1.0592013888888889E-2</v>
      </c>
      <c r="E6" s="10">
        <f t="shared" si="1"/>
        <v>7</v>
      </c>
      <c r="F6" s="22">
        <v>1.0592013888888889E-2</v>
      </c>
      <c r="G6" s="10">
        <f t="shared" si="2"/>
        <v>7</v>
      </c>
      <c r="H6" s="84">
        <v>7.0613425925925922E-3</v>
      </c>
      <c r="I6" s="10">
        <f t="shared" si="3"/>
        <v>7</v>
      </c>
      <c r="J6" s="22">
        <v>1.1574074074074073E-4</v>
      </c>
      <c r="K6" s="10">
        <f t="shared" si="4"/>
        <v>7</v>
      </c>
      <c r="L6" s="20"/>
      <c r="M6" s="10" t="str">
        <f t="shared" si="5"/>
        <v/>
      </c>
      <c r="N6" s="11">
        <f t="shared" si="6"/>
        <v>35</v>
      </c>
      <c r="O6" s="10">
        <f t="shared" si="7"/>
        <v>7</v>
      </c>
      <c r="P6" s="33" t="str">
        <f t="shared" si="8"/>
        <v>Dawson County High School</v>
      </c>
      <c r="Q6" s="56"/>
    </row>
    <row r="7" spans="1:17" x14ac:dyDescent="0.25">
      <c r="A7" s="104" t="s">
        <v>101</v>
      </c>
      <c r="B7" s="84">
        <v>1.3888888888888888E-2</v>
      </c>
      <c r="C7" s="10">
        <f t="shared" si="0"/>
        <v>7</v>
      </c>
      <c r="D7" s="22">
        <v>1.0592013888888889E-2</v>
      </c>
      <c r="E7" s="10">
        <f t="shared" si="1"/>
        <v>7</v>
      </c>
      <c r="F7" s="22">
        <v>1.0592013888888889E-2</v>
      </c>
      <c r="G7" s="10">
        <f t="shared" si="2"/>
        <v>7</v>
      </c>
      <c r="H7" s="84">
        <v>7.0613425925925922E-3</v>
      </c>
      <c r="I7" s="10">
        <f t="shared" si="3"/>
        <v>7</v>
      </c>
      <c r="J7" s="22">
        <v>1.1574074074074073E-4</v>
      </c>
      <c r="K7" s="10">
        <f t="shared" si="4"/>
        <v>7</v>
      </c>
      <c r="L7" s="20"/>
      <c r="M7" s="10" t="str">
        <f t="shared" si="5"/>
        <v/>
      </c>
      <c r="N7" s="11">
        <f t="shared" si="6"/>
        <v>35</v>
      </c>
      <c r="O7" s="10">
        <f t="shared" si="7"/>
        <v>7</v>
      </c>
      <c r="P7" s="33" t="str">
        <f t="shared" si="8"/>
        <v>East Coweta High School</v>
      </c>
      <c r="Q7" s="56"/>
    </row>
    <row r="8" spans="1:17" x14ac:dyDescent="0.25">
      <c r="A8" s="103" t="s">
        <v>104</v>
      </c>
      <c r="B8" s="84">
        <v>1.3888888888888888E-2</v>
      </c>
      <c r="C8" s="10">
        <f t="shared" si="0"/>
        <v>7</v>
      </c>
      <c r="D8" s="22">
        <v>1.0592013888888889E-2</v>
      </c>
      <c r="E8" s="10">
        <f t="shared" si="1"/>
        <v>7</v>
      </c>
      <c r="F8" s="22">
        <v>1.0592013888888889E-2</v>
      </c>
      <c r="G8" s="10">
        <f t="shared" si="2"/>
        <v>7</v>
      </c>
      <c r="H8" s="84">
        <v>7.0613425925925922E-3</v>
      </c>
      <c r="I8" s="10">
        <f t="shared" si="3"/>
        <v>7</v>
      </c>
      <c r="J8" s="22">
        <v>1.1574074074074073E-4</v>
      </c>
      <c r="K8" s="10">
        <f t="shared" si="4"/>
        <v>7</v>
      </c>
      <c r="L8" s="20"/>
      <c r="M8" s="10" t="str">
        <f t="shared" si="5"/>
        <v/>
      </c>
      <c r="N8" s="11">
        <f t="shared" si="6"/>
        <v>35</v>
      </c>
      <c r="O8" s="10">
        <f t="shared" si="7"/>
        <v>7</v>
      </c>
      <c r="P8" s="33" t="str">
        <f t="shared" si="8"/>
        <v>East Paulding HS</v>
      </c>
      <c r="Q8" s="56"/>
    </row>
    <row r="9" spans="1:17" x14ac:dyDescent="0.25">
      <c r="A9" s="101" t="s">
        <v>89</v>
      </c>
      <c r="B9" s="84">
        <v>1.5601851851851852E-4</v>
      </c>
      <c r="C9" s="10">
        <f t="shared" si="0"/>
        <v>3</v>
      </c>
      <c r="D9" s="22">
        <v>1.0671296296296297E-4</v>
      </c>
      <c r="E9" s="10">
        <f t="shared" si="1"/>
        <v>3</v>
      </c>
      <c r="F9" s="22">
        <v>3.7268518518518517E-5</v>
      </c>
      <c r="G9" s="10">
        <f t="shared" si="2"/>
        <v>5</v>
      </c>
      <c r="H9" s="84">
        <v>3.5214120370370377E-3</v>
      </c>
      <c r="I9" s="10">
        <f t="shared" si="3"/>
        <v>5</v>
      </c>
      <c r="J9" s="22">
        <v>3.9930555555555558E-5</v>
      </c>
      <c r="K9" s="10">
        <f t="shared" si="4"/>
        <v>4</v>
      </c>
      <c r="L9" s="20"/>
      <c r="M9" s="10" t="str">
        <f t="shared" si="5"/>
        <v/>
      </c>
      <c r="N9" s="11">
        <f t="shared" si="6"/>
        <v>20</v>
      </c>
      <c r="O9" s="10">
        <f t="shared" si="7"/>
        <v>4</v>
      </c>
      <c r="P9" s="33" t="str">
        <f t="shared" si="8"/>
        <v>Empower College and Career Center</v>
      </c>
      <c r="Q9" s="56"/>
    </row>
    <row r="10" spans="1:17" x14ac:dyDescent="0.25">
      <c r="A10" s="100" t="s">
        <v>87</v>
      </c>
      <c r="B10" s="84">
        <v>1.3888888888888888E-2</v>
      </c>
      <c r="C10" s="10">
        <f t="shared" si="0"/>
        <v>7</v>
      </c>
      <c r="D10" s="22">
        <v>1.0592013888888889E-2</v>
      </c>
      <c r="E10" s="10">
        <f t="shared" si="1"/>
        <v>7</v>
      </c>
      <c r="F10" s="22">
        <v>1.0592013888888889E-2</v>
      </c>
      <c r="G10" s="10">
        <f t="shared" si="2"/>
        <v>7</v>
      </c>
      <c r="H10" s="84">
        <v>7.0613425925925922E-3</v>
      </c>
      <c r="I10" s="10">
        <f t="shared" si="3"/>
        <v>7</v>
      </c>
      <c r="J10" s="22">
        <v>1.1574074074074073E-4</v>
      </c>
      <c r="K10" s="10">
        <f t="shared" si="4"/>
        <v>7</v>
      </c>
      <c r="L10" s="20"/>
      <c r="M10" s="10" t="str">
        <f t="shared" si="5"/>
        <v/>
      </c>
      <c r="N10" s="11">
        <f t="shared" si="6"/>
        <v>35</v>
      </c>
      <c r="O10" s="10">
        <f t="shared" si="7"/>
        <v>7</v>
      </c>
      <c r="P10" s="33" t="str">
        <f t="shared" si="8"/>
        <v xml:space="preserve">Etowah High School </v>
      </c>
      <c r="Q10" s="56"/>
    </row>
    <row r="11" spans="1:17" x14ac:dyDescent="0.25">
      <c r="A11" s="106" t="s">
        <v>106</v>
      </c>
      <c r="B11" s="84">
        <v>1.3888888888888888E-2</v>
      </c>
      <c r="C11" s="10">
        <f t="shared" si="0"/>
        <v>7</v>
      </c>
      <c r="D11" s="22">
        <v>1.0592013888888889E-2</v>
      </c>
      <c r="E11" s="10">
        <f t="shared" si="1"/>
        <v>7</v>
      </c>
      <c r="F11" s="22">
        <v>1.0592013888888889E-2</v>
      </c>
      <c r="G11" s="10">
        <f t="shared" si="2"/>
        <v>7</v>
      </c>
      <c r="H11" s="84">
        <v>7.0613425925925922E-3</v>
      </c>
      <c r="I11" s="10">
        <f t="shared" si="3"/>
        <v>7</v>
      </c>
      <c r="J11" s="22">
        <v>1.1574074074074073E-4</v>
      </c>
      <c r="K11" s="10">
        <f t="shared" si="4"/>
        <v>7</v>
      </c>
      <c r="L11" s="20"/>
      <c r="M11" s="10" t="str">
        <f t="shared" si="5"/>
        <v/>
      </c>
      <c r="N11" s="11">
        <f t="shared" si="6"/>
        <v>35</v>
      </c>
      <c r="O11" s="10">
        <f t="shared" si="7"/>
        <v>7</v>
      </c>
      <c r="P11" s="33" t="str">
        <f t="shared" si="8"/>
        <v xml:space="preserve">Fayette County High School </v>
      </c>
      <c r="Q11" s="56"/>
    </row>
    <row r="12" spans="1:17" x14ac:dyDescent="0.25">
      <c r="A12" s="102" t="s">
        <v>99</v>
      </c>
      <c r="B12" s="84">
        <v>1.3888888888888888E-2</v>
      </c>
      <c r="C12" s="10">
        <f t="shared" si="0"/>
        <v>7</v>
      </c>
      <c r="D12" s="22">
        <v>1.0592013888888889E-2</v>
      </c>
      <c r="E12" s="10">
        <f t="shared" si="1"/>
        <v>7</v>
      </c>
      <c r="F12" s="22">
        <v>1.0592013888888889E-2</v>
      </c>
      <c r="G12" s="10">
        <f t="shared" si="2"/>
        <v>7</v>
      </c>
      <c r="H12" s="84">
        <v>7.0613425925925922E-3</v>
      </c>
      <c r="I12" s="10">
        <f t="shared" si="3"/>
        <v>7</v>
      </c>
      <c r="J12" s="22">
        <v>1.1574074074074073E-4</v>
      </c>
      <c r="K12" s="10">
        <f t="shared" si="4"/>
        <v>7</v>
      </c>
      <c r="L12" s="20"/>
      <c r="M12" s="10" t="str">
        <f t="shared" si="5"/>
        <v/>
      </c>
      <c r="N12" s="11">
        <f t="shared" si="6"/>
        <v>35</v>
      </c>
      <c r="O12" s="10">
        <f t="shared" si="7"/>
        <v>7</v>
      </c>
      <c r="P12" s="33" t="str">
        <f t="shared" si="8"/>
        <v>Griffin High School</v>
      </c>
      <c r="Q12" s="56"/>
    </row>
    <row r="13" spans="1:17" x14ac:dyDescent="0.25">
      <c r="A13" s="100" t="s">
        <v>98</v>
      </c>
      <c r="B13" s="84">
        <v>1.3888888888888888E-2</v>
      </c>
      <c r="C13" s="10">
        <f t="shared" si="0"/>
        <v>7</v>
      </c>
      <c r="D13" s="22">
        <v>1.0592013888888889E-2</v>
      </c>
      <c r="E13" s="10">
        <f t="shared" si="1"/>
        <v>7</v>
      </c>
      <c r="F13" s="22">
        <v>1.0592013888888889E-2</v>
      </c>
      <c r="G13" s="10">
        <f t="shared" si="2"/>
        <v>7</v>
      </c>
      <c r="H13" s="84">
        <v>7.0613425925925922E-3</v>
      </c>
      <c r="I13" s="10">
        <f t="shared" si="3"/>
        <v>7</v>
      </c>
      <c r="J13" s="22">
        <v>1.1574074074074073E-4</v>
      </c>
      <c r="K13" s="10">
        <f t="shared" si="4"/>
        <v>7</v>
      </c>
      <c r="L13" s="20"/>
      <c r="M13" s="10" t="str">
        <f t="shared" si="5"/>
        <v/>
      </c>
      <c r="N13" s="11">
        <f t="shared" si="6"/>
        <v>35</v>
      </c>
      <c r="O13" s="10">
        <f t="shared" si="7"/>
        <v>7</v>
      </c>
      <c r="P13" s="33" t="str">
        <f t="shared" si="8"/>
        <v>Harralson High School</v>
      </c>
      <c r="Q13" s="56"/>
    </row>
    <row r="14" spans="1:17" x14ac:dyDescent="0.25">
      <c r="A14" s="100" t="s">
        <v>96</v>
      </c>
      <c r="B14" s="84">
        <v>1.6620370370370367E-4</v>
      </c>
      <c r="C14" s="10">
        <f t="shared" si="0"/>
        <v>5</v>
      </c>
      <c r="D14" s="22">
        <v>1.1712962962962963E-4</v>
      </c>
      <c r="E14" s="10">
        <f t="shared" si="1"/>
        <v>6</v>
      </c>
      <c r="F14" s="22">
        <v>3.7152777777777777E-5</v>
      </c>
      <c r="G14" s="10">
        <f t="shared" si="2"/>
        <v>4</v>
      </c>
      <c r="H14" s="84">
        <v>1.8157407407407408E-3</v>
      </c>
      <c r="I14" s="10">
        <f t="shared" si="3"/>
        <v>2</v>
      </c>
      <c r="J14" s="22">
        <v>4.9074074074074075E-5</v>
      </c>
      <c r="K14" s="10">
        <f t="shared" si="4"/>
        <v>5</v>
      </c>
      <c r="L14" s="20"/>
      <c r="M14" s="10" t="str">
        <f t="shared" si="5"/>
        <v/>
      </c>
      <c r="N14" s="11">
        <f t="shared" si="6"/>
        <v>22</v>
      </c>
      <c r="O14" s="10">
        <f t="shared" si="7"/>
        <v>6</v>
      </c>
      <c r="P14" s="33" t="str">
        <f t="shared" si="8"/>
        <v>Hiram High School</v>
      </c>
      <c r="Q14" s="56"/>
    </row>
    <row r="15" spans="1:17" x14ac:dyDescent="0.25">
      <c r="A15" s="101" t="s">
        <v>88</v>
      </c>
      <c r="B15" s="84">
        <v>1.3888888888888888E-2</v>
      </c>
      <c r="C15" s="10">
        <f t="shared" si="0"/>
        <v>7</v>
      </c>
      <c r="D15" s="22">
        <v>1.0592013888888889E-2</v>
      </c>
      <c r="E15" s="10">
        <f t="shared" si="1"/>
        <v>7</v>
      </c>
      <c r="F15" s="22">
        <v>1.0592013888888889E-2</v>
      </c>
      <c r="G15" s="10">
        <f t="shared" si="2"/>
        <v>7</v>
      </c>
      <c r="H15" s="84">
        <v>7.0613425925925922E-3</v>
      </c>
      <c r="I15" s="10">
        <f t="shared" si="3"/>
        <v>7</v>
      </c>
      <c r="J15" s="22">
        <v>1.1574074074074073E-4</v>
      </c>
      <c r="K15" s="10">
        <f t="shared" si="4"/>
        <v>7</v>
      </c>
      <c r="L15" s="20"/>
      <c r="M15" s="10" t="str">
        <f t="shared" si="5"/>
        <v/>
      </c>
      <c r="N15" s="11">
        <f t="shared" si="6"/>
        <v>35</v>
      </c>
      <c r="O15" s="10">
        <f t="shared" si="7"/>
        <v>7</v>
      </c>
      <c r="P15" s="33" t="str">
        <f t="shared" si="8"/>
        <v>Lamar County High School</v>
      </c>
      <c r="Q15" s="56"/>
    </row>
    <row r="16" spans="1:17" x14ac:dyDescent="0.25">
      <c r="A16" s="100" t="s">
        <v>97</v>
      </c>
      <c r="B16" s="84">
        <v>1.3888888888888888E-2</v>
      </c>
      <c r="C16" s="10">
        <f t="shared" si="0"/>
        <v>7</v>
      </c>
      <c r="D16" s="22">
        <v>1.0592013888888889E-2</v>
      </c>
      <c r="E16" s="10">
        <f t="shared" si="1"/>
        <v>7</v>
      </c>
      <c r="F16" s="22">
        <v>1.0592013888888889E-2</v>
      </c>
      <c r="G16" s="10">
        <f t="shared" si="2"/>
        <v>7</v>
      </c>
      <c r="H16" s="84">
        <v>7.0613425925925922E-3</v>
      </c>
      <c r="I16" s="10">
        <f t="shared" si="3"/>
        <v>7</v>
      </c>
      <c r="J16" s="22">
        <v>1.1574074074074073E-4</v>
      </c>
      <c r="K16" s="10">
        <f t="shared" si="4"/>
        <v>7</v>
      </c>
      <c r="L16" s="20"/>
      <c r="M16" s="10" t="str">
        <f t="shared" si="5"/>
        <v/>
      </c>
      <c r="N16" s="11">
        <f t="shared" si="6"/>
        <v>35</v>
      </c>
      <c r="O16" s="10">
        <f t="shared" si="7"/>
        <v>7</v>
      </c>
      <c r="P16" s="33" t="str">
        <f t="shared" si="8"/>
        <v>North Paulding High School</v>
      </c>
      <c r="Q16" s="56"/>
    </row>
    <row r="17" spans="1:17" x14ac:dyDescent="0.25">
      <c r="A17" s="103" t="s">
        <v>100</v>
      </c>
      <c r="B17" s="84">
        <v>1.6354166666666668E-4</v>
      </c>
      <c r="C17" s="10">
        <f t="shared" si="0"/>
        <v>4</v>
      </c>
      <c r="D17" s="22">
        <v>1.0856481481481482E-4</v>
      </c>
      <c r="E17" s="10">
        <f t="shared" si="1"/>
        <v>5</v>
      </c>
      <c r="F17" s="22">
        <v>2.9513888888888886E-5</v>
      </c>
      <c r="G17" s="10">
        <f t="shared" si="2"/>
        <v>3</v>
      </c>
      <c r="H17" s="84">
        <v>1.9546296296296295E-3</v>
      </c>
      <c r="I17" s="10">
        <f t="shared" si="3"/>
        <v>3</v>
      </c>
      <c r="J17" s="22">
        <v>5.0694444444444443E-5</v>
      </c>
      <c r="K17" s="10">
        <f t="shared" si="4"/>
        <v>6</v>
      </c>
      <c r="L17" s="20"/>
      <c r="M17" s="10" t="str">
        <f t="shared" si="5"/>
        <v/>
      </c>
      <c r="N17" s="11">
        <f t="shared" si="6"/>
        <v>21</v>
      </c>
      <c r="O17" s="10">
        <f t="shared" si="7"/>
        <v>5</v>
      </c>
      <c r="P17" s="33" t="str">
        <f t="shared" si="8"/>
        <v>Northside High School</v>
      </c>
      <c r="Q17" s="56"/>
    </row>
    <row r="18" spans="1:17" x14ac:dyDescent="0.25">
      <c r="A18" s="101" t="s">
        <v>91</v>
      </c>
      <c r="B18" s="84">
        <v>1.3888888888888888E-2</v>
      </c>
      <c r="C18" s="10">
        <f t="shared" si="0"/>
        <v>7</v>
      </c>
      <c r="D18" s="22">
        <v>1.0592013888888889E-2</v>
      </c>
      <c r="E18" s="10">
        <f t="shared" si="1"/>
        <v>7</v>
      </c>
      <c r="F18" s="22">
        <v>1.0592013888888889E-2</v>
      </c>
      <c r="G18" s="10">
        <f t="shared" si="2"/>
        <v>7</v>
      </c>
      <c r="H18" s="84">
        <v>7.0613425925925922E-3</v>
      </c>
      <c r="I18" s="10">
        <f t="shared" si="3"/>
        <v>7</v>
      </c>
      <c r="J18" s="22">
        <v>1.1574074074074073E-4</v>
      </c>
      <c r="K18" s="10">
        <f t="shared" si="4"/>
        <v>7</v>
      </c>
      <c r="L18" s="20"/>
      <c r="M18" s="10" t="str">
        <f t="shared" si="5"/>
        <v/>
      </c>
      <c r="N18" s="11">
        <f t="shared" si="6"/>
        <v>35</v>
      </c>
      <c r="O18" s="10">
        <f t="shared" si="7"/>
        <v>7</v>
      </c>
      <c r="P18" s="33" t="str">
        <f t="shared" si="8"/>
        <v>Paulding County High School</v>
      </c>
      <c r="Q18" s="56"/>
    </row>
    <row r="19" spans="1:17" x14ac:dyDescent="0.25">
      <c r="A19" s="101" t="s">
        <v>90</v>
      </c>
      <c r="B19" s="84">
        <v>1.3287037037037035E-4</v>
      </c>
      <c r="C19" s="10">
        <f t="shared" si="0"/>
        <v>1</v>
      </c>
      <c r="D19" s="22">
        <v>9.5717592592592596E-5</v>
      </c>
      <c r="E19" s="10">
        <f t="shared" si="1"/>
        <v>1</v>
      </c>
      <c r="F19" s="22">
        <v>3.7268518518518517E-5</v>
      </c>
      <c r="G19" s="10">
        <f t="shared" si="2"/>
        <v>5</v>
      </c>
      <c r="H19" s="84">
        <v>1.2944444444444446E-3</v>
      </c>
      <c r="I19" s="10">
        <f t="shared" si="3"/>
        <v>1</v>
      </c>
      <c r="J19" s="22">
        <v>3.6921296296296297E-5</v>
      </c>
      <c r="K19" s="10">
        <f t="shared" si="4"/>
        <v>2</v>
      </c>
      <c r="L19" s="20"/>
      <c r="M19" s="10" t="str">
        <f t="shared" si="5"/>
        <v/>
      </c>
      <c r="N19" s="11">
        <f t="shared" si="6"/>
        <v>10</v>
      </c>
      <c r="O19" s="10">
        <f t="shared" si="7"/>
        <v>1</v>
      </c>
      <c r="P19" s="33" t="str">
        <f t="shared" si="8"/>
        <v>Perry High School</v>
      </c>
      <c r="Q19" s="56"/>
    </row>
    <row r="20" spans="1:17" x14ac:dyDescent="0.25">
      <c r="A20" s="100" t="s">
        <v>103</v>
      </c>
      <c r="B20" s="84">
        <v>1.3888888888888888E-2</v>
      </c>
      <c r="C20" s="10">
        <f t="shared" si="0"/>
        <v>7</v>
      </c>
      <c r="D20" s="22">
        <v>1.0592013888888889E-2</v>
      </c>
      <c r="E20" s="10">
        <f t="shared" si="1"/>
        <v>7</v>
      </c>
      <c r="F20" s="22">
        <v>1.0592013888888889E-2</v>
      </c>
      <c r="G20" s="10">
        <f t="shared" si="2"/>
        <v>7</v>
      </c>
      <c r="H20" s="84">
        <v>7.0613425925925922E-3</v>
      </c>
      <c r="I20" s="10">
        <f t="shared" si="3"/>
        <v>7</v>
      </c>
      <c r="J20" s="22">
        <v>1.1574074074074073E-4</v>
      </c>
      <c r="K20" s="10">
        <f t="shared" si="4"/>
        <v>7</v>
      </c>
      <c r="L20" s="20"/>
      <c r="M20" s="10" t="str">
        <f t="shared" si="5"/>
        <v/>
      </c>
      <c r="N20" s="11">
        <f t="shared" si="6"/>
        <v>35</v>
      </c>
      <c r="O20" s="10">
        <f t="shared" si="7"/>
        <v>7</v>
      </c>
      <c r="P20" s="33" t="str">
        <f t="shared" si="8"/>
        <v xml:space="preserve">The King Academy </v>
      </c>
      <c r="Q20" s="56"/>
    </row>
    <row r="21" spans="1:17" x14ac:dyDescent="0.25">
      <c r="A21" s="100" t="s">
        <v>94</v>
      </c>
      <c r="B21" s="84">
        <v>1.3888888888888888E-2</v>
      </c>
      <c r="C21" s="10">
        <f t="shared" si="0"/>
        <v>7</v>
      </c>
      <c r="D21" s="22">
        <v>1.0592013888888889E-2</v>
      </c>
      <c r="E21" s="10">
        <f t="shared" si="1"/>
        <v>7</v>
      </c>
      <c r="F21" s="22">
        <v>1.0592013888888889E-2</v>
      </c>
      <c r="G21" s="10">
        <f t="shared" si="2"/>
        <v>7</v>
      </c>
      <c r="H21" s="84">
        <v>7.0613425925925922E-3</v>
      </c>
      <c r="I21" s="10">
        <f t="shared" si="3"/>
        <v>7</v>
      </c>
      <c r="J21" s="22">
        <v>1.1574074074074073E-4</v>
      </c>
      <c r="K21" s="10">
        <f t="shared" si="4"/>
        <v>7</v>
      </c>
      <c r="L21" s="20"/>
      <c r="M21" s="10" t="str">
        <f t="shared" si="5"/>
        <v/>
      </c>
      <c r="N21" s="11">
        <f t="shared" si="6"/>
        <v>35</v>
      </c>
      <c r="O21" s="10">
        <f t="shared" si="7"/>
        <v>7</v>
      </c>
      <c r="P21" s="33" t="str">
        <f t="shared" si="8"/>
        <v>Veterans High School</v>
      </c>
      <c r="Q21" s="56"/>
    </row>
    <row r="22" spans="1:17" x14ac:dyDescent="0.25">
      <c r="A22" s="100" t="s">
        <v>92</v>
      </c>
      <c r="B22" s="84">
        <v>1.3888888888888888E-2</v>
      </c>
      <c r="C22" s="10">
        <f t="shared" si="0"/>
        <v>7</v>
      </c>
      <c r="D22" s="22">
        <v>1.0592013888888889E-2</v>
      </c>
      <c r="E22" s="10">
        <f t="shared" si="1"/>
        <v>7</v>
      </c>
      <c r="F22" s="22">
        <v>1.0592013888888889E-2</v>
      </c>
      <c r="G22" s="10">
        <f t="shared" si="2"/>
        <v>7</v>
      </c>
      <c r="H22" s="84">
        <v>7.0613425925925922E-3</v>
      </c>
      <c r="I22" s="10">
        <f t="shared" si="3"/>
        <v>7</v>
      </c>
      <c r="J22" s="22">
        <v>1.1574074074074073E-4</v>
      </c>
      <c r="K22" s="10">
        <f t="shared" si="4"/>
        <v>7</v>
      </c>
      <c r="L22" s="20"/>
      <c r="M22" s="10" t="str">
        <f t="shared" si="5"/>
        <v/>
      </c>
      <c r="N22" s="11">
        <f t="shared" si="6"/>
        <v>35</v>
      </c>
      <c r="O22" s="10">
        <f t="shared" si="7"/>
        <v>7</v>
      </c>
      <c r="P22" s="33" t="str">
        <f t="shared" si="8"/>
        <v>Westlake High School</v>
      </c>
      <c r="Q22" s="56"/>
    </row>
    <row r="23" spans="1:17" x14ac:dyDescent="0.25">
      <c r="A23" s="29" t="s">
        <v>21</v>
      </c>
      <c r="B23" s="84"/>
      <c r="C23" s="10"/>
      <c r="D23" s="22"/>
      <c r="E23" s="10"/>
      <c r="F23" s="22"/>
      <c r="G23" s="10"/>
      <c r="H23" s="84"/>
      <c r="I23" s="10"/>
      <c r="J23" s="22"/>
      <c r="K23" s="10"/>
      <c r="L23" s="20"/>
      <c r="M23" s="10"/>
      <c r="N23" s="11"/>
      <c r="O23" s="10"/>
      <c r="P23" s="33"/>
      <c r="Q23" s="56"/>
    </row>
    <row r="24" spans="1:17" x14ac:dyDescent="0.25">
      <c r="A24" s="23" t="s">
        <v>22</v>
      </c>
      <c r="B24" s="84"/>
      <c r="C24" s="10"/>
      <c r="D24" s="22"/>
      <c r="E24" s="10"/>
      <c r="F24" s="22"/>
      <c r="G24" s="10"/>
      <c r="H24" s="84"/>
      <c r="I24" s="10"/>
      <c r="J24" s="22"/>
      <c r="K24" s="10"/>
      <c r="L24" s="20"/>
      <c r="M24" s="10"/>
      <c r="N24" s="11"/>
      <c r="O24" s="10"/>
      <c r="P24" s="33"/>
      <c r="Q24" s="56"/>
    </row>
    <row r="25" spans="1:17" x14ac:dyDescent="0.25">
      <c r="A25" s="23" t="s">
        <v>23</v>
      </c>
      <c r="B25" s="84"/>
      <c r="C25" s="10"/>
      <c r="D25" s="22"/>
      <c r="E25" s="10"/>
      <c r="F25" s="22"/>
      <c r="G25" s="10"/>
      <c r="H25" s="84"/>
      <c r="I25" s="10"/>
      <c r="J25" s="22"/>
      <c r="K25" s="10"/>
      <c r="L25" s="20"/>
      <c r="M25" s="10"/>
      <c r="N25" s="11"/>
      <c r="O25" s="10"/>
      <c r="P25" s="33"/>
      <c r="Q25" s="56"/>
    </row>
    <row r="26" spans="1:17" x14ac:dyDescent="0.25">
      <c r="A26" s="13" t="s">
        <v>16</v>
      </c>
      <c r="B26" s="86"/>
      <c r="C26" s="10"/>
      <c r="D26" s="21"/>
      <c r="E26" s="10"/>
      <c r="F26" s="21"/>
      <c r="G26" s="10"/>
      <c r="H26" s="86"/>
      <c r="I26" s="10"/>
      <c r="J26" s="21"/>
      <c r="K26" s="10"/>
      <c r="L26" s="21"/>
      <c r="M26" s="10"/>
      <c r="N26" s="12"/>
      <c r="O26" s="25"/>
      <c r="P26" s="33"/>
      <c r="Q26" s="56"/>
    </row>
    <row r="27" spans="1:17" ht="17.649999999999999" customHeight="1" x14ac:dyDescent="0.25">
      <c r="A27" s="46" t="s">
        <v>17</v>
      </c>
      <c r="B27" s="86"/>
      <c r="C27" s="10"/>
      <c r="D27" s="21"/>
      <c r="E27" s="10"/>
      <c r="F27" s="21"/>
      <c r="G27" s="10"/>
      <c r="H27" s="86"/>
      <c r="I27" s="10"/>
      <c r="J27" s="21"/>
      <c r="K27" s="10"/>
      <c r="L27" s="21"/>
      <c r="M27" s="10"/>
      <c r="N27" s="12"/>
      <c r="O27" s="25"/>
      <c r="P27" s="33"/>
      <c r="Q27" s="56"/>
    </row>
    <row r="28" spans="1:17" x14ac:dyDescent="0.25">
      <c r="A28" s="14" t="s">
        <v>18</v>
      </c>
      <c r="B28" s="86"/>
      <c r="C28" s="10"/>
      <c r="D28" s="21"/>
      <c r="E28" s="10"/>
      <c r="F28" s="21"/>
      <c r="G28" s="10"/>
      <c r="H28" s="86"/>
      <c r="I28" s="10"/>
      <c r="J28" s="21"/>
      <c r="K28" s="10"/>
      <c r="L28" s="21"/>
      <c r="M28" s="10"/>
      <c r="N28" s="12"/>
      <c r="O28" s="25"/>
      <c r="P28" s="33"/>
      <c r="Q28" s="56"/>
    </row>
    <row r="29" spans="1:17" ht="17.25" customHeight="1" x14ac:dyDescent="0.25">
      <c r="A29" s="99" t="s">
        <v>19</v>
      </c>
    </row>
  </sheetData>
  <sortState xmlns:xlrd2="http://schemas.microsoft.com/office/spreadsheetml/2017/richdata2" ref="A3:Q22">
    <sortCondition ref="A22"/>
  </sortState>
  <pageMargins left="0.75" right="0.75" top="1.5" bottom="1" header="0.5" footer="0.5"/>
  <pageSetup scale="58" orientation="landscape" verticalDpi="599" r:id="rId1"/>
  <headerFooter alignWithMargins="0">
    <oddHeader>&amp;C&amp;"Arial,Bold"&amp;12JROTC Raider Meet Results - Female
Hiram High School
21 Oct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8"/>
  <sheetViews>
    <sheetView showRuler="0" view="pageLayout" zoomScaleNormal="100" workbookViewId="0">
      <selection activeCell="D41" sqref="D41"/>
    </sheetView>
  </sheetViews>
  <sheetFormatPr defaultColWidth="8.85546875" defaultRowHeight="18" x14ac:dyDescent="0.25"/>
  <cols>
    <col min="1" max="1" width="6.140625" style="9" customWidth="1"/>
    <col min="2" max="2" width="26.140625" style="9" bestFit="1" customWidth="1"/>
    <col min="3" max="3" width="5.85546875" style="9" customWidth="1"/>
    <col min="4" max="4" width="27.7109375" style="9" bestFit="1" customWidth="1"/>
    <col min="5" max="5" width="5.85546875" style="9" customWidth="1"/>
    <col min="6" max="6" width="26.140625" style="9" bestFit="1" customWidth="1"/>
    <col min="7" max="16384" width="8.85546875" style="9"/>
  </cols>
  <sheetData>
    <row r="1" spans="1:6" ht="24" thickBot="1" x14ac:dyDescent="0.4">
      <c r="A1" s="121" t="s">
        <v>24</v>
      </c>
      <c r="B1" s="121"/>
      <c r="C1" s="121"/>
      <c r="D1" s="121"/>
      <c r="E1" s="121"/>
      <c r="F1" s="121"/>
    </row>
    <row r="2" spans="1:6" ht="18.75" thickBot="1" x14ac:dyDescent="0.3">
      <c r="A2" s="111" t="s">
        <v>25</v>
      </c>
      <c r="B2" s="112"/>
      <c r="C2" s="111" t="s">
        <v>26</v>
      </c>
      <c r="D2" s="112"/>
      <c r="E2" s="111" t="s">
        <v>27</v>
      </c>
      <c r="F2" s="112"/>
    </row>
    <row r="3" spans="1:6" ht="18.75" thickBot="1" x14ac:dyDescent="0.3">
      <c r="A3" s="113" t="str">
        <f>Female!$B2</f>
        <v>Team Run</v>
      </c>
      <c r="B3" s="114"/>
      <c r="C3" s="113" t="str">
        <f>Female!$B2</f>
        <v>Team Run</v>
      </c>
      <c r="D3" s="114"/>
      <c r="E3" s="113" t="str">
        <f>Female!$B2</f>
        <v>Team Run</v>
      </c>
      <c r="F3" s="114"/>
    </row>
    <row r="4" spans="1:6" x14ac:dyDescent="0.25">
      <c r="A4" s="36">
        <v>3</v>
      </c>
      <c r="B4" s="37" t="str">
        <f>VLOOKUP(A4,Female!C:P,14,FALSE)</f>
        <v>Empower College and Career Center</v>
      </c>
      <c r="C4" s="36">
        <v>3</v>
      </c>
      <c r="D4" s="37" t="str">
        <f>VLOOKUP(C4,Mixed!C:P,14,FALSE)</f>
        <v>Paulding County 1 High School</v>
      </c>
      <c r="E4" s="36">
        <v>3</v>
      </c>
      <c r="F4" s="37" t="str">
        <f>VLOOKUP(E4,Male!C:P,14,FALSE)</f>
        <v xml:space="preserve">Cherokee HS </v>
      </c>
    </row>
    <row r="5" spans="1:6" x14ac:dyDescent="0.25">
      <c r="A5" s="38">
        <v>2</v>
      </c>
      <c r="B5" s="39" t="str">
        <f>VLOOKUP(A5,Female!C:P,14,FALSE)</f>
        <v xml:space="preserve">Cherokee HS </v>
      </c>
      <c r="C5" s="38">
        <v>2</v>
      </c>
      <c r="D5" s="39" t="str">
        <f>VLOOKUP(C5,Mixed!C:P,14,FALSE)</f>
        <v xml:space="preserve">Etowah High School </v>
      </c>
      <c r="E5" s="38">
        <v>2</v>
      </c>
      <c r="F5" s="39" t="str">
        <f>VLOOKUP(E5,Male!C:P,14,FALSE)</f>
        <v>Etowah High School  1</v>
      </c>
    </row>
    <row r="6" spans="1:6" ht="18.75" thickBot="1" x14ac:dyDescent="0.3">
      <c r="A6" s="40">
        <v>1</v>
      </c>
      <c r="B6" s="41" t="str">
        <f>VLOOKUP(A6,Female!C:P,14,FALSE)</f>
        <v>Perry High School</v>
      </c>
      <c r="C6" s="40">
        <v>1</v>
      </c>
      <c r="D6" s="41" t="str">
        <f>VLOOKUP(C6,Mixed!C:P,14,FALSE)</f>
        <v>North Paulding High School</v>
      </c>
      <c r="E6" s="40">
        <v>1</v>
      </c>
      <c r="F6" s="41" t="str">
        <f>VLOOKUP(E6,Male!C:P,14,FALSE)</f>
        <v>North Paulding High School</v>
      </c>
    </row>
    <row r="7" spans="1:6" ht="18.75" thickBot="1" x14ac:dyDescent="0.3">
      <c r="A7" s="42"/>
      <c r="B7" s="43"/>
      <c r="C7" s="42"/>
      <c r="D7" s="43"/>
      <c r="E7" s="42"/>
      <c r="F7" s="43"/>
    </row>
    <row r="8" spans="1:6" ht="18.75" thickBot="1" x14ac:dyDescent="0.3">
      <c r="A8" s="127" t="str">
        <f>Female!$F2</f>
        <v>RFC</v>
      </c>
      <c r="B8" s="128"/>
      <c r="C8" s="127" t="str">
        <f>Female!$F2</f>
        <v>RFC</v>
      </c>
      <c r="D8" s="128"/>
      <c r="E8" s="127" t="str">
        <f>Female!$F2</f>
        <v>RFC</v>
      </c>
      <c r="F8" s="128"/>
    </row>
    <row r="9" spans="1:6" x14ac:dyDescent="0.25">
      <c r="A9" s="36">
        <v>3</v>
      </c>
      <c r="B9" s="37" t="str">
        <f>VLOOKUP(A9,Female!G:P,10,FALSE)</f>
        <v>Northside High School</v>
      </c>
      <c r="C9" s="36">
        <v>3</v>
      </c>
      <c r="D9" s="37" t="str">
        <f>VLOOKUP(C9,Mixed!G:P,10,FALSE)</f>
        <v>North Paulding High School</v>
      </c>
      <c r="E9" s="36">
        <v>3</v>
      </c>
      <c r="F9" s="37" t="str">
        <f>VLOOKUP(E9,Male!G:P,10,FALSE)</f>
        <v>Etowah High School  1</v>
      </c>
    </row>
    <row r="10" spans="1:6" x14ac:dyDescent="0.25">
      <c r="A10" s="38">
        <v>2</v>
      </c>
      <c r="B10" s="39" t="str">
        <f>VLOOKUP(A10,Female!G:P,10,FALSE)</f>
        <v xml:space="preserve">Cherokee HS </v>
      </c>
      <c r="C10" s="38">
        <v>2</v>
      </c>
      <c r="D10" s="39" t="str">
        <f>VLOOKUP(C10,Mixed!G:P,10,FALSE)</f>
        <v>Paulding County 1 High School</v>
      </c>
      <c r="E10" s="38">
        <v>2</v>
      </c>
      <c r="F10" s="39" t="str">
        <f>VLOOKUP(E10,Male!G:P,10,FALSE)</f>
        <v>North Paulding High School</v>
      </c>
    </row>
    <row r="11" spans="1:6" ht="18.75" thickBot="1" x14ac:dyDescent="0.3">
      <c r="A11" s="40">
        <v>1</v>
      </c>
      <c r="B11" s="41" t="str">
        <f>VLOOKUP(A11,Female!G:P,10,FALSE)</f>
        <v>Cartersville High School</v>
      </c>
      <c r="C11" s="40">
        <v>1</v>
      </c>
      <c r="D11" s="41" t="str">
        <f>VLOOKUP(C11,Mixed!G:P,10,FALSE)</f>
        <v xml:space="preserve">Etowah High School </v>
      </c>
      <c r="E11" s="40">
        <v>1</v>
      </c>
      <c r="F11" s="41" t="str">
        <f>VLOOKUP(E11,Male!G:P,10,FALSE)</f>
        <v>Perry 2 High School</v>
      </c>
    </row>
    <row r="12" spans="1:6" ht="18.75" thickBot="1" x14ac:dyDescent="0.3">
      <c r="A12" s="42"/>
      <c r="B12" s="43"/>
      <c r="C12" s="42"/>
      <c r="D12" s="43" t="s">
        <v>28</v>
      </c>
      <c r="E12" s="42"/>
      <c r="F12" s="43"/>
    </row>
    <row r="13" spans="1:6" ht="18.75" thickBot="1" x14ac:dyDescent="0.3">
      <c r="A13" s="119" t="str">
        <f>Female!$L2</f>
        <v>-NA-</v>
      </c>
      <c r="B13" s="120"/>
      <c r="C13" s="119" t="str">
        <f>Female!$L2</f>
        <v>-NA-</v>
      </c>
      <c r="D13" s="120"/>
      <c r="E13" s="119" t="str">
        <f>Female!$L2</f>
        <v>-NA-</v>
      </c>
      <c r="F13" s="120"/>
    </row>
    <row r="14" spans="1:6" x14ac:dyDescent="0.25">
      <c r="A14" s="36">
        <v>3</v>
      </c>
      <c r="B14" s="37" t="e">
        <f>VLOOKUP(A14,Female!M:P,4,FALSE)</f>
        <v>#N/A</v>
      </c>
      <c r="C14" s="36">
        <v>3</v>
      </c>
      <c r="D14" s="37" t="e">
        <f>VLOOKUP(C14,Mixed!M:P,4,FALSE)</f>
        <v>#N/A</v>
      </c>
      <c r="E14" s="36">
        <v>3</v>
      </c>
      <c r="F14" s="37" t="e">
        <f>VLOOKUP(E14,Male!M:P,4,FALSE)</f>
        <v>#N/A</v>
      </c>
    </row>
    <row r="15" spans="1:6" x14ac:dyDescent="0.25">
      <c r="A15" s="38">
        <v>2</v>
      </c>
      <c r="B15" s="39" t="e">
        <f>VLOOKUP(A15,Female!M:P,4,FALSE)</f>
        <v>#N/A</v>
      </c>
      <c r="C15" s="38">
        <v>2</v>
      </c>
      <c r="D15" s="39" t="e">
        <f>VLOOKUP(C15,Mixed!M:P,4,FALSE)</f>
        <v>#N/A</v>
      </c>
      <c r="E15" s="38">
        <v>2</v>
      </c>
      <c r="F15" s="39" t="e">
        <f>VLOOKUP(E15,Male!M:P,4,FALSE)</f>
        <v>#N/A</v>
      </c>
    </row>
    <row r="16" spans="1:6" ht="18.75" thickBot="1" x14ac:dyDescent="0.3">
      <c r="A16" s="40">
        <v>1</v>
      </c>
      <c r="B16" s="41" t="e">
        <f>VLOOKUP(A16,Female!M:P,4,FALSE)</f>
        <v>#N/A</v>
      </c>
      <c r="C16" s="40">
        <v>1</v>
      </c>
      <c r="D16" s="41" t="e">
        <f>VLOOKUP(C16,Mixed!M:P,4,FALSE)</f>
        <v>#N/A</v>
      </c>
      <c r="E16" s="40">
        <v>1</v>
      </c>
      <c r="F16" s="41" t="e">
        <f>VLOOKUP(E16,Male!M:P,4,FALSE)</f>
        <v>#N/A</v>
      </c>
    </row>
    <row r="17" spans="1:6" ht="18.75" thickBot="1" x14ac:dyDescent="0.3">
      <c r="A17" s="42"/>
      <c r="B17" s="43"/>
      <c r="C17" s="42"/>
      <c r="D17" s="43"/>
      <c r="E17" s="42"/>
      <c r="F17" s="43"/>
    </row>
    <row r="18" spans="1:6" ht="18.75" thickBot="1" x14ac:dyDescent="0.3">
      <c r="A18" s="117" t="str">
        <f>Female!$D2</f>
        <v xml:space="preserve">   C C R   </v>
      </c>
      <c r="B18" s="118"/>
      <c r="C18" s="117" t="str">
        <f>Female!$D2</f>
        <v xml:space="preserve">   C C R   </v>
      </c>
      <c r="D18" s="118"/>
      <c r="E18" s="117" t="str">
        <f>Female!$D2</f>
        <v xml:space="preserve">   C C R   </v>
      </c>
      <c r="F18" s="118"/>
    </row>
    <row r="19" spans="1:6" x14ac:dyDescent="0.25">
      <c r="A19" s="36">
        <v>3</v>
      </c>
      <c r="B19" s="37" t="str">
        <f>VLOOKUP(A19,Female!E:P,12,FALSE)</f>
        <v>Empower College and Career Center</v>
      </c>
      <c r="C19" s="36">
        <v>3</v>
      </c>
      <c r="D19" s="37" t="str">
        <f>VLOOKUP(C19,Mixed!E:P,12,FALSE)</f>
        <v>Paulding County 1 High School</v>
      </c>
      <c r="E19" s="36">
        <v>3</v>
      </c>
      <c r="F19" s="37" t="str">
        <f>VLOOKUP(E19,Male!E:P,12,FALSE)</f>
        <v>Central High School</v>
      </c>
    </row>
    <row r="20" spans="1:6" x14ac:dyDescent="0.25">
      <c r="A20" s="38">
        <v>2</v>
      </c>
      <c r="B20" s="39" t="str">
        <f>VLOOKUP(A20,Female!E:P,12,FALSE)</f>
        <v xml:space="preserve">Cherokee HS </v>
      </c>
      <c r="C20" s="38">
        <v>2</v>
      </c>
      <c r="D20" s="39" t="str">
        <f>VLOOKUP(C20,Mixed!E:P,12,FALSE)</f>
        <v xml:space="preserve">Etowah High School </v>
      </c>
      <c r="E20" s="38">
        <v>2</v>
      </c>
      <c r="F20" s="39" t="str">
        <f>VLOOKUP(E20,Male!E:P,12,FALSE)</f>
        <v>Etowah High School  1</v>
      </c>
    </row>
    <row r="21" spans="1:6" ht="18.75" thickBot="1" x14ac:dyDescent="0.3">
      <c r="A21" s="40">
        <v>1</v>
      </c>
      <c r="B21" s="41" t="str">
        <f>VLOOKUP(A21,Female!E:P,12,FALSE)</f>
        <v>Perry High School</v>
      </c>
      <c r="C21" s="40">
        <v>1</v>
      </c>
      <c r="D21" s="41" t="str">
        <f>VLOOKUP(C21,Mixed!E:P,12,FALSE)</f>
        <v>Perry High School</v>
      </c>
      <c r="E21" s="40">
        <v>1</v>
      </c>
      <c r="F21" s="41" t="str">
        <f>VLOOKUP(E21,Male!E:P,12,FALSE)</f>
        <v>North Paulding High School</v>
      </c>
    </row>
    <row r="22" spans="1:6" ht="18.75" thickBot="1" x14ac:dyDescent="0.3">
      <c r="A22" s="42"/>
      <c r="B22" s="43"/>
      <c r="C22" s="42"/>
      <c r="D22" s="43"/>
      <c r="E22" s="42"/>
      <c r="F22" s="43"/>
    </row>
    <row r="23" spans="1:6" ht="18.75" thickBot="1" x14ac:dyDescent="0.3">
      <c r="A23" s="115" t="str">
        <f>Female!$H2</f>
        <v>Rope Bridge</v>
      </c>
      <c r="B23" s="116"/>
      <c r="C23" s="115" t="str">
        <f>Female!$H2</f>
        <v>Rope Bridge</v>
      </c>
      <c r="D23" s="116"/>
      <c r="E23" s="115" t="str">
        <f>Female!$H2</f>
        <v>Rope Bridge</v>
      </c>
      <c r="F23" s="116"/>
    </row>
    <row r="24" spans="1:6" x14ac:dyDescent="0.25">
      <c r="A24" s="36">
        <v>3</v>
      </c>
      <c r="B24" s="37" t="str">
        <f>VLOOKUP(A24,Female!I:P,8,FALSE)</f>
        <v>Northside High School</v>
      </c>
      <c r="C24" s="36">
        <v>3</v>
      </c>
      <c r="D24" s="37" t="str">
        <f>VLOOKUP(C24,Mixed!I:P,8,FALSE)</f>
        <v>Paulding County 1 High School</v>
      </c>
      <c r="E24" s="36">
        <v>3</v>
      </c>
      <c r="F24" s="37" t="str">
        <f>VLOOKUP(E24,Male!I:P,8,FALSE)</f>
        <v>Perry 2 High School</v>
      </c>
    </row>
    <row r="25" spans="1:6" x14ac:dyDescent="0.25">
      <c r="A25" s="38">
        <v>2</v>
      </c>
      <c r="B25" s="39" t="str">
        <f>VLOOKUP(A25,Female!I:P,8,FALSE)</f>
        <v>Hiram High School</v>
      </c>
      <c r="C25" s="38">
        <v>2</v>
      </c>
      <c r="D25" s="39" t="str">
        <f>VLOOKUP(C25,Mixed!I:P,8,FALSE)</f>
        <v>North Paulding High School</v>
      </c>
      <c r="E25" s="38">
        <v>2</v>
      </c>
      <c r="F25" s="39" t="str">
        <f>VLOOKUP(E25,Male!I:P,8,FALSE)</f>
        <v>North Paulding High School</v>
      </c>
    </row>
    <row r="26" spans="1:6" ht="18.75" thickBot="1" x14ac:dyDescent="0.3">
      <c r="A26" s="40">
        <v>1</v>
      </c>
      <c r="B26" s="41" t="str">
        <f>VLOOKUP(A26,Female!I:P,8,FALSE)</f>
        <v>Perry High School</v>
      </c>
      <c r="C26" s="40">
        <v>1</v>
      </c>
      <c r="D26" s="41" t="str">
        <f>VLOOKUP(C26,Mixed!I:P,8,FALSE)</f>
        <v xml:space="preserve">Etowah High School </v>
      </c>
      <c r="E26" s="40">
        <v>1</v>
      </c>
      <c r="F26" s="41" t="str">
        <f>VLOOKUP(E26,Male!I:P,8,FALSE)</f>
        <v xml:space="preserve">The King Academy </v>
      </c>
    </row>
    <row r="27" spans="1:6" ht="18.75" thickBot="1" x14ac:dyDescent="0.3">
      <c r="A27" s="42"/>
      <c r="B27" s="43"/>
      <c r="C27" s="42"/>
      <c r="D27" s="43"/>
      <c r="E27" s="42"/>
      <c r="F27" s="43" t="s">
        <v>29</v>
      </c>
    </row>
    <row r="28" spans="1:6" ht="18.75" thickBot="1" x14ac:dyDescent="0.3">
      <c r="A28" s="109" t="str">
        <f>Female!$J2</f>
        <v>Tire Flip</v>
      </c>
      <c r="B28" s="110"/>
      <c r="C28" s="109" t="str">
        <f>Female!$J2</f>
        <v>Tire Flip</v>
      </c>
      <c r="D28" s="110"/>
      <c r="E28" s="109" t="str">
        <f>Female!$J2</f>
        <v>Tire Flip</v>
      </c>
      <c r="F28" s="110"/>
    </row>
    <row r="29" spans="1:6" x14ac:dyDescent="0.25">
      <c r="A29" s="36">
        <v>3</v>
      </c>
      <c r="B29" s="37" t="str">
        <f>VLOOKUP(A29,Female!K:P,6,FALSE)</f>
        <v xml:space="preserve">Cherokee HS </v>
      </c>
      <c r="C29" s="36">
        <v>3</v>
      </c>
      <c r="D29" s="37" t="str">
        <f>VLOOKUP(C29,Mixed!K:P,6,FALSE)</f>
        <v>North Paulding High School</v>
      </c>
      <c r="E29" s="36">
        <v>3</v>
      </c>
      <c r="F29" s="37" t="str">
        <f>VLOOKUP(E29,Male!K:P,6,FALSE)</f>
        <v>Etowah High School  1</v>
      </c>
    </row>
    <row r="30" spans="1:6" x14ac:dyDescent="0.25">
      <c r="A30" s="38">
        <v>2</v>
      </c>
      <c r="B30" s="39" t="str">
        <f>VLOOKUP(A30,Female!K:P,6,FALSE)</f>
        <v>Perry High School</v>
      </c>
      <c r="C30" s="38">
        <v>2</v>
      </c>
      <c r="D30" s="39" t="str">
        <f>VLOOKUP(C30,Mixed!K:P,6,FALSE)</f>
        <v>Paulding County 1 High School</v>
      </c>
      <c r="E30" s="38">
        <v>2</v>
      </c>
      <c r="F30" s="39" t="str">
        <f>VLOOKUP(E30,Male!K:P,6,FALSE)</f>
        <v>Cartersville High School</v>
      </c>
    </row>
    <row r="31" spans="1:6" ht="18.75" thickBot="1" x14ac:dyDescent="0.3">
      <c r="A31" s="40">
        <v>1</v>
      </c>
      <c r="B31" s="41" t="str">
        <f>VLOOKUP(A31,Female!K:P,6,FALSE)</f>
        <v>Cartersville High School</v>
      </c>
      <c r="C31" s="40">
        <v>1</v>
      </c>
      <c r="D31" s="41" t="str">
        <f>VLOOKUP(C31,Mixed!K:P,6,FALSE)</f>
        <v xml:space="preserve">Etowah High School </v>
      </c>
      <c r="E31" s="40">
        <v>1</v>
      </c>
      <c r="F31" s="41" t="str">
        <f>VLOOKUP(E31,Male!K:P,6,FALSE)</f>
        <v>North Paulding High School</v>
      </c>
    </row>
    <row r="32" spans="1:6" x14ac:dyDescent="0.25">
      <c r="A32" s="122" t="s">
        <v>30</v>
      </c>
      <c r="B32" s="123"/>
      <c r="C32" s="123"/>
      <c r="D32" s="123"/>
      <c r="E32" s="123"/>
      <c r="F32" s="124"/>
    </row>
    <row r="33" spans="1:6" ht="18.75" thickBot="1" x14ac:dyDescent="0.3">
      <c r="A33" s="125"/>
      <c r="B33" s="121"/>
      <c r="C33" s="121"/>
      <c r="D33" s="121"/>
      <c r="E33" s="121"/>
      <c r="F33" s="126"/>
    </row>
    <row r="34" spans="1:6" ht="18.75" thickBot="1" x14ac:dyDescent="0.3">
      <c r="A34" s="107" t="s">
        <v>25</v>
      </c>
      <c r="B34" s="108"/>
      <c r="C34" s="107" t="s">
        <v>26</v>
      </c>
      <c r="D34" s="108"/>
      <c r="E34" s="107" t="s">
        <v>27</v>
      </c>
      <c r="F34" s="108"/>
    </row>
    <row r="35" spans="1:6" x14ac:dyDescent="0.25">
      <c r="A35" s="36">
        <v>3</v>
      </c>
      <c r="B35" s="37" t="str">
        <f>VLOOKUP(A35,Female!O:P,2,FALSE)</f>
        <v>Cartersville High School</v>
      </c>
      <c r="C35" s="36">
        <v>3</v>
      </c>
      <c r="D35" s="37" t="e">
        <f>VLOOKUP(C35,Mixed!O:P,2,FALSE)</f>
        <v>#N/A</v>
      </c>
      <c r="E35" s="36">
        <v>3</v>
      </c>
      <c r="F35" s="37" t="str">
        <f>VLOOKUP(E35,Male!O:P,2,FALSE)</f>
        <v xml:space="preserve">The King Academy </v>
      </c>
    </row>
    <row r="36" spans="1:6" x14ac:dyDescent="0.25">
      <c r="A36" s="38">
        <v>2</v>
      </c>
      <c r="B36" s="39" t="str">
        <f>VLOOKUP(A36,Female!O:P,2,FALSE)</f>
        <v xml:space="preserve">Cherokee HS </v>
      </c>
      <c r="C36" s="38">
        <v>2</v>
      </c>
      <c r="D36" s="39" t="str">
        <f>VLOOKUP(C36,Mixed!O:P,2,FALSE)</f>
        <v>North Paulding High School</v>
      </c>
      <c r="E36" s="38">
        <v>2</v>
      </c>
      <c r="F36" s="39" t="str">
        <f>VLOOKUP(E36,Male!O:P,2,FALSE)</f>
        <v>Etowah High School  1</v>
      </c>
    </row>
    <row r="37" spans="1:6" ht="18.75" thickBot="1" x14ac:dyDescent="0.3">
      <c r="A37" s="40">
        <v>1</v>
      </c>
      <c r="B37" s="41" t="str">
        <f>VLOOKUP(A37,Female!O:P,2,FALSE)</f>
        <v>Perry High School</v>
      </c>
      <c r="C37" s="40">
        <v>1</v>
      </c>
      <c r="D37" s="41" t="str">
        <f>VLOOKUP(C37,Mixed!O:P,2,FALSE)</f>
        <v xml:space="preserve">Etowah High School </v>
      </c>
      <c r="E37" s="40">
        <v>1</v>
      </c>
      <c r="F37" s="41" t="str">
        <f>VLOOKUP(E37,Male!O:P,2,FALSE)</f>
        <v>North Paulding High School</v>
      </c>
    </row>
    <row r="38" spans="1:6" x14ac:dyDescent="0.25">
      <c r="C38" s="9">
        <v>3</v>
      </c>
      <c r="D38" s="9" t="s">
        <v>115</v>
      </c>
    </row>
  </sheetData>
  <mergeCells count="26">
    <mergeCell ref="A1:F1"/>
    <mergeCell ref="A32:F33"/>
    <mergeCell ref="A8:B8"/>
    <mergeCell ref="C8:D8"/>
    <mergeCell ref="E8:F8"/>
    <mergeCell ref="E13:F13"/>
    <mergeCell ref="E18:F18"/>
    <mergeCell ref="C18:D18"/>
    <mergeCell ref="E28:F28"/>
    <mergeCell ref="A13:B13"/>
    <mergeCell ref="A34:B34"/>
    <mergeCell ref="C34:D34"/>
    <mergeCell ref="E34:F34"/>
    <mergeCell ref="C28:D28"/>
    <mergeCell ref="E2:F2"/>
    <mergeCell ref="A28:B28"/>
    <mergeCell ref="C2:D2"/>
    <mergeCell ref="C3:D3"/>
    <mergeCell ref="A23:B23"/>
    <mergeCell ref="A2:B2"/>
    <mergeCell ref="A3:B3"/>
    <mergeCell ref="A18:B18"/>
    <mergeCell ref="E3:F3"/>
    <mergeCell ref="C23:D23"/>
    <mergeCell ref="E23:F23"/>
    <mergeCell ref="C13:D13"/>
  </mergeCells>
  <printOptions horizontalCentered="1"/>
  <pageMargins left="0.7" right="0.7" top="0.99458333333333337" bottom="0.75" header="0.3" footer="0.3"/>
  <pageSetup scale="86" orientation="portrait" r:id="rId1"/>
  <headerFooter>
    <oddHeader>&amp;C&amp;"Arial,Bold"&amp;12JROTC Raider Meet Results - Final
Hiram High School
21 Oct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53F0-F45D-AC44-BA30-0444D867822C}">
  <dimension ref="A1:P53"/>
  <sheetViews>
    <sheetView zoomScaleNormal="100" workbookViewId="0">
      <selection activeCell="B6" sqref="B6"/>
    </sheetView>
  </sheetViews>
  <sheetFormatPr defaultColWidth="10.85546875" defaultRowHeight="15" x14ac:dyDescent="0.2"/>
  <cols>
    <col min="1" max="1" width="28.140625" style="8" bestFit="1" customWidth="1"/>
    <col min="2" max="2" width="10.85546875" style="8"/>
    <col min="3" max="3" width="29" style="8" customWidth="1"/>
    <col min="4" max="16384" width="10.85546875" style="8"/>
  </cols>
  <sheetData>
    <row r="1" spans="1:3" ht="15.75" x14ac:dyDescent="0.25">
      <c r="A1" s="16" t="s">
        <v>31</v>
      </c>
    </row>
    <row r="2" spans="1:3" x14ac:dyDescent="0.2">
      <c r="A2" s="59" t="s">
        <v>32</v>
      </c>
      <c r="B2" s="8" t="s">
        <v>33</v>
      </c>
    </row>
    <row r="3" spans="1:3" x14ac:dyDescent="0.2">
      <c r="A3" s="59"/>
    </row>
    <row r="4" spans="1:3" x14ac:dyDescent="0.2">
      <c r="A4" s="59" t="s">
        <v>34</v>
      </c>
      <c r="B4" s="8" t="s">
        <v>35</v>
      </c>
    </row>
    <row r="5" spans="1:3" ht="15.75" x14ac:dyDescent="0.25">
      <c r="A5" s="60"/>
      <c r="B5" s="8" t="s">
        <v>36</v>
      </c>
    </row>
    <row r="6" spans="1:3" x14ac:dyDescent="0.2">
      <c r="B6" s="8" t="s">
        <v>37</v>
      </c>
    </row>
    <row r="7" spans="1:3" x14ac:dyDescent="0.2">
      <c r="A7" s="59"/>
    </row>
    <row r="8" spans="1:3" x14ac:dyDescent="0.2">
      <c r="A8" s="59" t="s">
        <v>38</v>
      </c>
      <c r="B8" s="8" t="s">
        <v>39</v>
      </c>
    </row>
    <row r="9" spans="1:3" x14ac:dyDescent="0.2">
      <c r="A9" s="59" t="s">
        <v>40</v>
      </c>
      <c r="B9" s="8" t="s">
        <v>41</v>
      </c>
    </row>
    <row r="10" spans="1:3" x14ac:dyDescent="0.2">
      <c r="A10" s="59" t="s">
        <v>42</v>
      </c>
      <c r="B10" s="8" t="s">
        <v>43</v>
      </c>
    </row>
    <row r="11" spans="1:3" x14ac:dyDescent="0.2">
      <c r="A11" s="59"/>
      <c r="C11" s="8" t="s">
        <v>44</v>
      </c>
    </row>
    <row r="12" spans="1:3" x14ac:dyDescent="0.2">
      <c r="A12" s="59"/>
      <c r="C12" s="19" t="s">
        <v>45</v>
      </c>
    </row>
    <row r="13" spans="1:3" x14ac:dyDescent="0.2">
      <c r="A13" s="59"/>
      <c r="C13" s="8" t="s">
        <v>46</v>
      </c>
    </row>
    <row r="14" spans="1:3" x14ac:dyDescent="0.2">
      <c r="A14" s="59"/>
    </row>
    <row r="15" spans="1:3" x14ac:dyDescent="0.2">
      <c r="A15" s="59"/>
      <c r="B15" s="19" t="s">
        <v>47</v>
      </c>
    </row>
    <row r="16" spans="1:3" x14ac:dyDescent="0.2">
      <c r="A16" s="59"/>
    </row>
    <row r="17" spans="1:5" x14ac:dyDescent="0.2">
      <c r="A17" s="59" t="s">
        <v>48</v>
      </c>
      <c r="B17" s="8" t="s">
        <v>49</v>
      </c>
    </row>
    <row r="18" spans="1:5" x14ac:dyDescent="0.2">
      <c r="A18" s="59"/>
      <c r="B18" s="8" t="s">
        <v>50</v>
      </c>
    </row>
    <row r="19" spans="1:5" x14ac:dyDescent="0.2">
      <c r="A19" s="59"/>
      <c r="B19" s="15" t="s">
        <v>51</v>
      </c>
    </row>
    <row r="20" spans="1:5" x14ac:dyDescent="0.2">
      <c r="A20" s="59"/>
    </row>
    <row r="21" spans="1:5" x14ac:dyDescent="0.2">
      <c r="A21" s="59"/>
    </row>
    <row r="22" spans="1:5" x14ac:dyDescent="0.2">
      <c r="A22" s="59" t="s">
        <v>52</v>
      </c>
      <c r="B22" s="8" t="s">
        <v>53</v>
      </c>
      <c r="C22" s="15" t="s">
        <v>54</v>
      </c>
      <c r="E22" s="8" t="s">
        <v>55</v>
      </c>
    </row>
    <row r="23" spans="1:5" x14ac:dyDescent="0.2">
      <c r="A23" s="59"/>
      <c r="B23" s="8" t="s">
        <v>56</v>
      </c>
      <c r="C23" s="15" t="s">
        <v>57</v>
      </c>
    </row>
    <row r="24" spans="1:5" x14ac:dyDescent="0.2">
      <c r="A24" s="59"/>
      <c r="B24" s="8" t="s">
        <v>58</v>
      </c>
      <c r="C24" s="15" t="s">
        <v>59</v>
      </c>
    </row>
    <row r="25" spans="1:5" x14ac:dyDescent="0.2">
      <c r="A25" s="59"/>
      <c r="B25" s="15" t="s">
        <v>60</v>
      </c>
    </row>
    <row r="26" spans="1:5" x14ac:dyDescent="0.2">
      <c r="A26" s="59"/>
      <c r="B26" s="8" t="s">
        <v>61</v>
      </c>
      <c r="C26" s="15" t="s">
        <v>62</v>
      </c>
    </row>
    <row r="27" spans="1:5" x14ac:dyDescent="0.2">
      <c r="A27" s="59"/>
      <c r="B27" s="8" t="s">
        <v>63</v>
      </c>
      <c r="C27" s="15" t="s">
        <v>64</v>
      </c>
    </row>
    <row r="28" spans="1:5" x14ac:dyDescent="0.2">
      <c r="A28" s="59"/>
      <c r="B28" s="8" t="s">
        <v>65</v>
      </c>
      <c r="C28" s="15" t="s">
        <v>66</v>
      </c>
    </row>
    <row r="29" spans="1:5" x14ac:dyDescent="0.2">
      <c r="A29" s="59"/>
    </row>
    <row r="30" spans="1:5" x14ac:dyDescent="0.2">
      <c r="A30" s="59" t="s">
        <v>67</v>
      </c>
      <c r="B30" s="8" t="s">
        <v>68</v>
      </c>
    </row>
    <row r="31" spans="1:5" x14ac:dyDescent="0.2">
      <c r="A31" s="59" t="s">
        <v>69</v>
      </c>
      <c r="B31" s="8" t="s">
        <v>70</v>
      </c>
    </row>
    <row r="32" spans="1:5" x14ac:dyDescent="0.2">
      <c r="B32" s="8" t="s">
        <v>71</v>
      </c>
    </row>
    <row r="34" spans="2:3" x14ac:dyDescent="0.2">
      <c r="B34" s="8" t="s">
        <v>72</v>
      </c>
    </row>
    <row r="35" spans="2:3" x14ac:dyDescent="0.2">
      <c r="C35" s="8" t="s">
        <v>73</v>
      </c>
    </row>
    <row r="36" spans="2:3" x14ac:dyDescent="0.2">
      <c r="B36" s="8" t="s">
        <v>74</v>
      </c>
    </row>
    <row r="37" spans="2:3" x14ac:dyDescent="0.2">
      <c r="C37" s="8" t="s">
        <v>75</v>
      </c>
    </row>
    <row r="38" spans="2:3" x14ac:dyDescent="0.2">
      <c r="C38" s="8" t="s">
        <v>76</v>
      </c>
    </row>
    <row r="39" spans="2:3" x14ac:dyDescent="0.2">
      <c r="C39" s="8" t="s">
        <v>77</v>
      </c>
    </row>
    <row r="40" spans="2:3" x14ac:dyDescent="0.2">
      <c r="C40" s="8" t="s">
        <v>78</v>
      </c>
    </row>
    <row r="42" spans="2:3" x14ac:dyDescent="0.2">
      <c r="B42" s="15" t="s">
        <v>79</v>
      </c>
    </row>
    <row r="43" spans="2:3" x14ac:dyDescent="0.2">
      <c r="B43" s="15" t="s">
        <v>80</v>
      </c>
    </row>
    <row r="44" spans="2:3" x14ac:dyDescent="0.2">
      <c r="B44" s="8" t="s">
        <v>81</v>
      </c>
    </row>
    <row r="45" spans="2:3" x14ac:dyDescent="0.2">
      <c r="C45" s="8" t="s">
        <v>82</v>
      </c>
    </row>
    <row r="46" spans="2:3" x14ac:dyDescent="0.2">
      <c r="C46" s="8" t="s">
        <v>83</v>
      </c>
    </row>
    <row r="47" spans="2:3" x14ac:dyDescent="0.2">
      <c r="C47" s="8" t="s">
        <v>84</v>
      </c>
    </row>
    <row r="48" spans="2:3" x14ac:dyDescent="0.2">
      <c r="C48" s="8" t="s">
        <v>85</v>
      </c>
    </row>
    <row r="53" spans="1:16" ht="16.5" thickBot="1" x14ac:dyDescent="0.3">
      <c r="A53" s="17" t="s">
        <v>86</v>
      </c>
      <c r="B53" s="4">
        <v>1.3625</v>
      </c>
      <c r="C53" s="1"/>
      <c r="D53" s="4">
        <v>1.0944444444444443</v>
      </c>
      <c r="E53" s="1"/>
      <c r="F53" s="6">
        <v>0.9</v>
      </c>
      <c r="G53" s="1"/>
      <c r="H53" s="7"/>
      <c r="I53" s="1"/>
      <c r="J53" s="4">
        <v>1.75</v>
      </c>
      <c r="K53" s="1"/>
      <c r="L53" s="5">
        <v>0.23124999999999998</v>
      </c>
      <c r="M53" s="1"/>
      <c r="N53" s="2"/>
      <c r="O53" s="3"/>
      <c r="P53" s="18"/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279607-0290-482a-92fe-7481a2c50b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D558EE1863341B6244F8C1B3775B4" ma:contentTypeVersion="12" ma:contentTypeDescription="Create a new document." ma:contentTypeScope="" ma:versionID="4be3efd59a02ea3bb54221223fe76921">
  <xsd:schema xmlns:xsd="http://www.w3.org/2001/XMLSchema" xmlns:xs="http://www.w3.org/2001/XMLSchema" xmlns:p="http://schemas.microsoft.com/office/2006/metadata/properties" xmlns:ns3="0a279607-0290-482a-92fe-7481a2c50ba0" xmlns:ns4="9cc676a6-e3c2-4c82-aebb-449c593de4e1" targetNamespace="http://schemas.microsoft.com/office/2006/metadata/properties" ma:root="true" ma:fieldsID="b6d33ea3fe8140b1532c77f57e411d6a" ns3:_="" ns4:_="">
    <xsd:import namespace="0a279607-0290-482a-92fe-7481a2c50ba0"/>
    <xsd:import namespace="9cc676a6-e3c2-4c82-aebb-449c593de4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79607-0290-482a-92fe-7481a2c50b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676a6-e3c2-4c82-aebb-449c593de4e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A2BDBC-7CC4-46B8-8568-6DA4835ED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E90179-D59D-4FAB-BBAD-ADBEA361124C}">
  <ds:schemaRefs>
    <ds:schemaRef ds:uri="http://purl.org/dc/elements/1.1/"/>
    <ds:schemaRef ds:uri="0a279607-0290-482a-92fe-7481a2c50ba0"/>
    <ds:schemaRef ds:uri="9cc676a6-e3c2-4c82-aebb-449c593de4e1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446B53F-C135-4597-AB8D-D3492BB51A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79607-0290-482a-92fe-7481a2c50ba0"/>
    <ds:schemaRef ds:uri="9cc676a6-e3c2-4c82-aebb-449c593de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Male</vt:lpstr>
      <vt:lpstr>Mixed</vt:lpstr>
      <vt:lpstr>Female</vt:lpstr>
      <vt:lpstr>Results</vt:lpstr>
      <vt:lpstr>Helper</vt:lpstr>
      <vt:lpstr>Female!Print_Area</vt:lpstr>
      <vt:lpstr>Male!Print_Area</vt:lpstr>
      <vt:lpstr>Mixed!Print_Area</vt:lpstr>
      <vt:lpstr>Team_Relay</vt:lpstr>
    </vt:vector>
  </TitlesOfParts>
  <Manager/>
  <Company>US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jerry.queen</dc:creator>
  <cp:keywords/>
  <dc:description/>
  <cp:lastModifiedBy>Juan R. Carpenter</cp:lastModifiedBy>
  <cp:revision/>
  <dcterms:created xsi:type="dcterms:W3CDTF">2012-09-19T17:00:51Z</dcterms:created>
  <dcterms:modified xsi:type="dcterms:W3CDTF">2023-10-23T13:13:36Z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0x010100637D558EE1863341B6244F8C1B3775B4</vt:lpwstr>
  </property>
</Properties>
</file>