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41472\Documents\"/>
    </mc:Choice>
  </mc:AlternateContent>
  <xr:revisionPtr revIDLastSave="0" documentId="8_{2FA421E1-3501-4C94-A76F-9AB484B4AFBF}" xr6:coauthVersionLast="47" xr6:coauthVersionMax="47" xr10:uidLastSave="{00000000-0000-0000-0000-000000000000}"/>
  <bookViews>
    <workbookView xWindow="-110" yWindow="-110" windowWidth="19420" windowHeight="9800" activeTab="3" xr2:uid="{00000000-000D-0000-FFFF-FFFF00000000}"/>
  </bookViews>
  <sheets>
    <sheet name="Mix" sheetId="12" r:id="rId1"/>
    <sheet name="Female" sheetId="14" r:id="rId2"/>
    <sheet name="Male" sheetId="15" r:id="rId3"/>
    <sheet name="Results" sheetId="17" r:id="rId4"/>
    <sheet name="Results 1" sheetId="18" r:id="rId5"/>
    <sheet name="Helper" sheetId="16" r:id="rId6"/>
  </sheets>
  <definedNames>
    <definedName name="_xlnm.Print_Area" localSheetId="1">Female!$B$1:$S$10</definedName>
    <definedName name="_xlnm.Print_Area" localSheetId="2">Male!$B$1:$S$13</definedName>
    <definedName name="_xlnm.Print_Area" localSheetId="0">Mix!$B$2:$S$13</definedName>
    <definedName name="_xlnm.Print_Area" localSheetId="3">Results!$A$1:$F$37</definedName>
    <definedName name="Team_Relay">Female!$C$3:$C$8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2" l="1"/>
  <c r="N5" i="12"/>
  <c r="N6" i="12"/>
  <c r="N7" i="12"/>
  <c r="N8" i="12"/>
  <c r="N9" i="12"/>
  <c r="N10" i="12"/>
  <c r="N11" i="12"/>
  <c r="N12" i="12"/>
  <c r="N13" i="12"/>
  <c r="L4" i="12"/>
  <c r="L5" i="12"/>
  <c r="L6" i="12"/>
  <c r="L7" i="12"/>
  <c r="L8" i="12"/>
  <c r="L9" i="12"/>
  <c r="L10" i="12"/>
  <c r="L11" i="12"/>
  <c r="L12" i="12"/>
  <c r="L13" i="12"/>
  <c r="J4" i="12"/>
  <c r="J5" i="12"/>
  <c r="J6" i="12"/>
  <c r="J7" i="12"/>
  <c r="J8" i="12"/>
  <c r="J9" i="12"/>
  <c r="J10" i="12"/>
  <c r="J11" i="12"/>
  <c r="J12" i="12"/>
  <c r="J13" i="12"/>
  <c r="H4" i="12"/>
  <c r="H5" i="12"/>
  <c r="H6" i="12"/>
  <c r="H7" i="12"/>
  <c r="H8" i="12"/>
  <c r="H9" i="12"/>
  <c r="H10" i="12"/>
  <c r="H11" i="12"/>
  <c r="H12" i="12"/>
  <c r="H13" i="12"/>
  <c r="F4" i="12"/>
  <c r="F5" i="12"/>
  <c r="F6" i="12"/>
  <c r="F7" i="12"/>
  <c r="F8" i="12"/>
  <c r="F9" i="12"/>
  <c r="F10" i="12"/>
  <c r="F11" i="12"/>
  <c r="F12" i="12"/>
  <c r="F13" i="12"/>
  <c r="D4" i="12"/>
  <c r="D5" i="12"/>
  <c r="D6" i="12"/>
  <c r="D7" i="12"/>
  <c r="D8" i="12"/>
  <c r="D9" i="12"/>
  <c r="D10" i="12"/>
  <c r="D11" i="12"/>
  <c r="D12" i="12"/>
  <c r="D13" i="12"/>
  <c r="H3" i="14"/>
  <c r="F3" i="14"/>
  <c r="H4" i="14"/>
  <c r="H5" i="14"/>
  <c r="H6" i="14"/>
  <c r="H7" i="14"/>
  <c r="Q4" i="12"/>
  <c r="Q5" i="12"/>
  <c r="Q6" i="12"/>
  <c r="Q7" i="12"/>
  <c r="Q8" i="12"/>
  <c r="Q9" i="12"/>
  <c r="Q10" i="12"/>
  <c r="Q11" i="12"/>
  <c r="Q12" i="12"/>
  <c r="Q13" i="12"/>
  <c r="S4" i="12"/>
  <c r="S5" i="12"/>
  <c r="S6" i="12"/>
  <c r="S7" i="12"/>
  <c r="S8" i="12"/>
  <c r="S9" i="12"/>
  <c r="S10" i="12"/>
  <c r="S11" i="12"/>
  <c r="S12" i="12"/>
  <c r="S13" i="12"/>
  <c r="S4" i="15"/>
  <c r="S5" i="15"/>
  <c r="S6" i="15"/>
  <c r="S7" i="15"/>
  <c r="S8" i="15"/>
  <c r="S9" i="15"/>
  <c r="S10" i="15"/>
  <c r="N4" i="15"/>
  <c r="N5" i="15"/>
  <c r="N6" i="15"/>
  <c r="N7" i="15"/>
  <c r="N8" i="15"/>
  <c r="N9" i="15"/>
  <c r="N10" i="15"/>
  <c r="L4" i="15"/>
  <c r="L5" i="15"/>
  <c r="L6" i="15"/>
  <c r="L7" i="15"/>
  <c r="L8" i="15"/>
  <c r="L9" i="15"/>
  <c r="L10" i="15"/>
  <c r="J10" i="15"/>
  <c r="J4" i="15"/>
  <c r="J5" i="15"/>
  <c r="J6" i="15"/>
  <c r="J7" i="15"/>
  <c r="J8" i="15"/>
  <c r="J9" i="15"/>
  <c r="H4" i="15"/>
  <c r="H5" i="15"/>
  <c r="H6" i="15"/>
  <c r="H7" i="15"/>
  <c r="H8" i="15"/>
  <c r="H9" i="15"/>
  <c r="H10" i="15"/>
  <c r="F4" i="15"/>
  <c r="F5" i="15"/>
  <c r="F6" i="15"/>
  <c r="F7" i="15"/>
  <c r="F8" i="15"/>
  <c r="F9" i="15"/>
  <c r="F10" i="15"/>
  <c r="D4" i="15"/>
  <c r="D5" i="15"/>
  <c r="D6" i="15"/>
  <c r="D7" i="15"/>
  <c r="D8" i="15"/>
  <c r="D9" i="15"/>
  <c r="D10" i="15"/>
  <c r="S4" i="14"/>
  <c r="S5" i="14"/>
  <c r="S6" i="14"/>
  <c r="S7" i="14"/>
  <c r="Q4" i="14"/>
  <c r="Q5" i="14"/>
  <c r="Q6" i="14"/>
  <c r="Q7" i="14"/>
  <c r="N4" i="14"/>
  <c r="N5" i="14"/>
  <c r="N6" i="14"/>
  <c r="N7" i="14"/>
  <c r="L4" i="14"/>
  <c r="L5" i="14"/>
  <c r="L6" i="14"/>
  <c r="L7" i="14"/>
  <c r="J4" i="14"/>
  <c r="J5" i="14"/>
  <c r="J6" i="14"/>
  <c r="J7" i="14"/>
  <c r="F4" i="14"/>
  <c r="F5" i="14"/>
  <c r="F6" i="14"/>
  <c r="F7" i="14"/>
  <c r="D4" i="14"/>
  <c r="D5" i="14"/>
  <c r="D6" i="14"/>
  <c r="D7" i="14"/>
  <c r="Q7" i="15"/>
  <c r="J3" i="14"/>
  <c r="D3" i="12"/>
  <c r="O9" i="12" l="1"/>
  <c r="O8" i="12"/>
  <c r="O11" i="12"/>
  <c r="O4" i="12"/>
  <c r="O7" i="14"/>
  <c r="O6" i="14"/>
  <c r="O5" i="14"/>
  <c r="O4" i="14"/>
  <c r="O8" i="15"/>
  <c r="O7" i="15"/>
  <c r="O7" i="12"/>
  <c r="O10" i="12"/>
  <c r="O13" i="12"/>
  <c r="O6" i="12"/>
  <c r="O12" i="12"/>
  <c r="O5" i="12"/>
  <c r="O6" i="15"/>
  <c r="O5" i="15"/>
  <c r="O10" i="15"/>
  <c r="O4" i="15"/>
  <c r="O9" i="15"/>
  <c r="S3" i="14"/>
  <c r="S3" i="15"/>
  <c r="S3" i="12"/>
  <c r="F3" i="12"/>
  <c r="Q5" i="15" l="1"/>
  <c r="Q6" i="15"/>
  <c r="Q8" i="15"/>
  <c r="Q9" i="15"/>
  <c r="Q10" i="15"/>
  <c r="N3" i="12"/>
  <c r="J3" i="12" l="1"/>
  <c r="Q3" i="12" l="1"/>
  <c r="Q4" i="15"/>
  <c r="L3" i="12"/>
  <c r="H3" i="12"/>
  <c r="E23" i="17" l="1"/>
  <c r="C23" i="17"/>
  <c r="A23" i="17"/>
  <c r="E18" i="17"/>
  <c r="C18" i="17"/>
  <c r="A18" i="17"/>
  <c r="E8" i="17"/>
  <c r="C8" i="17"/>
  <c r="A8" i="17"/>
  <c r="E28" i="17"/>
  <c r="C28" i="17"/>
  <c r="A28" i="17"/>
  <c r="E13" i="17"/>
  <c r="C13" i="17"/>
  <c r="A13" i="17"/>
  <c r="E3" i="17"/>
  <c r="C3" i="17"/>
  <c r="A3" i="17"/>
  <c r="Q3" i="14" l="1"/>
  <c r="Q3" i="15"/>
  <c r="N3" i="14"/>
  <c r="L3" i="14"/>
  <c r="B14" i="17"/>
  <c r="B9" i="17"/>
  <c r="D3" i="14"/>
  <c r="N3" i="15"/>
  <c r="L3" i="15"/>
  <c r="J3" i="15"/>
  <c r="H3" i="15"/>
  <c r="F14" i="17" s="1"/>
  <c r="D3" i="15"/>
  <c r="F3" i="15"/>
  <c r="B5" i="17" l="1"/>
  <c r="B6" i="17"/>
  <c r="F19" i="17"/>
  <c r="F20" i="17"/>
  <c r="F21" i="17"/>
  <c r="F5" i="17"/>
  <c r="F6" i="17"/>
  <c r="B4" i="17"/>
  <c r="F4" i="17"/>
  <c r="F9" i="17"/>
  <c r="F10" i="17"/>
  <c r="F11" i="17"/>
  <c r="F15" i="17"/>
  <c r="F16" i="17"/>
  <c r="F31" i="17"/>
  <c r="F29" i="17"/>
  <c r="F30" i="17"/>
  <c r="F26" i="17"/>
  <c r="F24" i="17"/>
  <c r="F25" i="17"/>
  <c r="B19" i="17"/>
  <c r="B20" i="17"/>
  <c r="B21" i="17"/>
  <c r="B16" i="17"/>
  <c r="B15" i="17"/>
  <c r="B10" i="17"/>
  <c r="B11" i="17"/>
  <c r="B29" i="17"/>
  <c r="B30" i="17"/>
  <c r="B31" i="17"/>
  <c r="B24" i="17"/>
  <c r="B25" i="17"/>
  <c r="B26" i="17"/>
  <c r="O3" i="12" l="1"/>
  <c r="P5" i="12" l="1"/>
  <c r="P7" i="12"/>
  <c r="P9" i="12"/>
  <c r="P4" i="12"/>
  <c r="P13" i="12"/>
  <c r="P12" i="12"/>
  <c r="P11" i="12"/>
  <c r="P6" i="12"/>
  <c r="P10" i="12"/>
  <c r="P8" i="12"/>
  <c r="D14" i="17"/>
  <c r="D15" i="17"/>
  <c r="D16" i="17"/>
  <c r="D4" i="17"/>
  <c r="D5" i="17"/>
  <c r="D6" i="17"/>
  <c r="D31" i="17"/>
  <c r="D30" i="17"/>
  <c r="D29" i="17"/>
  <c r="D9" i="17"/>
  <c r="D11" i="17"/>
  <c r="D10" i="17"/>
  <c r="D26" i="17"/>
  <c r="D25" i="17"/>
  <c r="D24" i="17"/>
  <c r="D21" i="17"/>
  <c r="D20" i="17"/>
  <c r="D19" i="17"/>
  <c r="O3" i="14"/>
  <c r="P7" i="14" l="1"/>
  <c r="P6" i="14"/>
  <c r="P5" i="14"/>
  <c r="P4" i="14"/>
  <c r="P3" i="12"/>
  <c r="P3" i="14"/>
  <c r="O3" i="15"/>
  <c r="P4" i="15" l="1"/>
  <c r="P7" i="15"/>
  <c r="P10" i="15"/>
  <c r="P8" i="15"/>
  <c r="P9" i="15"/>
  <c r="P6" i="15"/>
  <c r="P5" i="15"/>
  <c r="B35" i="17"/>
  <c r="B36" i="17"/>
  <c r="D35" i="17"/>
  <c r="D37" i="17"/>
  <c r="D36" i="17"/>
  <c r="B37" i="17"/>
  <c r="P3" i="15"/>
  <c r="F35" i="17" l="1"/>
  <c r="F36" i="17"/>
  <c r="F37" i="17"/>
</calcChain>
</file>

<file path=xl/sharedStrings.xml><?xml version="1.0" encoding="utf-8"?>
<sst xmlns="http://schemas.openxmlformats.org/spreadsheetml/2006/main" count="175" uniqueCount="112">
  <si>
    <t>SCHOOL</t>
  </si>
  <si>
    <t>Place</t>
  </si>
  <si>
    <t>Obstacle Course</t>
  </si>
  <si>
    <t>Rope Bridge</t>
  </si>
  <si>
    <t>Total Quality Points</t>
  </si>
  <si>
    <t>Overall Finish</t>
  </si>
  <si>
    <t>Group</t>
  </si>
  <si>
    <t>Overall
Time</t>
  </si>
  <si>
    <t>Disqualified</t>
  </si>
  <si>
    <t>Penalty Added</t>
  </si>
  <si>
    <t>Did Not Participate</t>
  </si>
  <si>
    <t>Total Points</t>
  </si>
  <si>
    <t>RESULTS</t>
  </si>
  <si>
    <t>FEMALE</t>
  </si>
  <si>
    <t>MIX</t>
  </si>
  <si>
    <t>MALE</t>
  </si>
  <si>
    <t>OVERALL</t>
  </si>
  <si>
    <t>Overall Male</t>
  </si>
  <si>
    <t>Overall MIX</t>
  </si>
  <si>
    <t>Overall Female</t>
  </si>
  <si>
    <t>Female</t>
  </si>
  <si>
    <t>CCR</t>
  </si>
  <si>
    <t>RFC</t>
  </si>
  <si>
    <t>Sled</t>
  </si>
  <si>
    <t>Relay</t>
  </si>
  <si>
    <t>Mixed</t>
  </si>
  <si>
    <t>Male</t>
  </si>
  <si>
    <t>Notes</t>
  </si>
  <si>
    <t>Adds</t>
  </si>
  <si>
    <t>To add a team, in the School column, type over a cell with EMPTY#, or add to the next blank cell. Consider this a new row.</t>
  </si>
  <si>
    <t>Deletes</t>
  </si>
  <si>
    <t>To remove a team, like EMPTY1, just delete the text in the School column, cell A.</t>
  </si>
  <si>
    <t>Next delete the text from cell N (column Total Points). This will null cell O (Overall Finish) and prevent the row from being included in the Results sheet Overall results.</t>
  </si>
  <si>
    <t>To exclude empty rows from the Results tab Overall results, delete values cell N (Total Points).</t>
  </si>
  <si>
    <t>Undo</t>
  </si>
  <si>
    <t>If you accidently type in the wrong cell, press the  esc  key, or undo your changes  Edit  &gt;  Undo Typing</t>
  </si>
  <si>
    <t>Time Entry</t>
  </si>
  <si>
    <t xml:space="preserve">When entering times, include the delimiters  ":"  and "." in your entries  (ex:   01:19.25) </t>
  </si>
  <si>
    <t>Time Format</t>
  </si>
  <si>
    <t>Cell formatting:  select cell  &gt;  right-mouse click  &gt;  choose Format Cells  &gt;  Number tab  &gt;  Category: Custom  &gt;  Type:  mm:ss.00</t>
  </si>
  <si>
    <t>Cell formatting for times &lt;= 23:59, format as   hh:mm:ss</t>
  </si>
  <si>
    <t>Cell formatting for times &gt; 23:59, format as  [h]:mm:ss</t>
  </si>
  <si>
    <t>To track hundredths of seconds, append  .00   (ex:   mm:ss.00)</t>
  </si>
  <si>
    <t>A mouse double-click will reset formatting to include a date. Don't panic and reset     cell format     using above steps</t>
  </si>
  <si>
    <t>RANK formula explained</t>
  </si>
  <si>
    <t>source:  https://exceljet.net/excel-functions/excel-rank-function</t>
  </si>
  <si>
    <t>You can use the RANK function to rank numeric values. RANK has two modes of operation: ranking values so that the largest value is ranked #1 (order = 0), and ranking values so that the smallest value is #1 (order = 1).</t>
  </si>
  <si>
    <t xml:space="preserve">  =RANK(C2,Team Relay,1)  -or-   =RANK(C2,$B$2:$B$24,1)     [where "Team Relay" is a Named Range]</t>
  </si>
  <si>
    <t>Column:Row formula</t>
  </si>
  <si>
    <t>C:2</t>
  </si>
  <si>
    <t xml:space="preserve">  =IF(B2&lt;&gt;"",RANK(B2,$B$2:$B$24,1),"") </t>
  </si>
  <si>
    <t>Populate cell C:2 with results from:  If B2 is null then display null, otherwise, check B2 in relation to B2 thru B24 and order it where lower value is better.</t>
  </si>
  <si>
    <t>C:3</t>
  </si>
  <si>
    <t xml:space="preserve">  =IF(B3&lt;&gt;"",RANK(B3,$B$2:$B$24,1),"")</t>
  </si>
  <si>
    <t>C:4</t>
  </si>
  <si>
    <t xml:space="preserve">  =IF(B4&lt;&gt;"",RANK(B4,$B$2:$B$24,1),"")</t>
  </si>
  <si>
    <t>. . .</t>
  </si>
  <si>
    <t>K:2</t>
  </si>
  <si>
    <t xml:space="preserve">  =IF(J2&lt;&gt;"",RANK(J2,$J$2:$J$24,1),"")</t>
  </si>
  <si>
    <t>K:3</t>
  </si>
  <si>
    <t xml:space="preserve">  =IF(J3&lt;&gt;"",RANK(J3,$J$2:$J$24,1),"")</t>
  </si>
  <si>
    <t>K:4</t>
  </si>
  <si>
    <t xml:space="preserve">  =IF(J4&lt;&gt;"",RANK(J4,$J$2:$J$24,1),"")</t>
  </si>
  <si>
    <t>VLOOKUP formula explained</t>
  </si>
  <si>
    <t>source:  https://exceljet.net/excel-functions/excel-vlookup-function</t>
  </si>
  <si>
    <t>Female sheet</t>
  </si>
  <si>
    <t>VLOOKUP is an Excel function to lookup and retrieve data from a specific column in table. VLOOKUP supports approximate and exact matching, and wildcards (* ?) for partial matches.</t>
  </si>
  <si>
    <t>The "V" stands for "vertical". Lookup values must appear in the first column of the table, with lookup columns to the right.</t>
  </si>
  <si>
    <t xml:space="preserve">Syntax </t>
  </si>
  <si>
    <t>=VLOOKUP (value, table, col_index, [range_lookup])</t>
  </si>
  <si>
    <t xml:space="preserve">Arguments </t>
  </si>
  <si>
    <t>value - The value to look for in the first column of a table.</t>
  </si>
  <si>
    <t>table - The table from which to retrieve a value.</t>
  </si>
  <si>
    <t>col_index - The column in the table from which to retrieve a value.</t>
  </si>
  <si>
    <t>range_lookup - [optional] TRUE = approximate match (default). FALSE = exact match.</t>
  </si>
  <si>
    <t xml:space="preserve">  =VLOOKUP(A36,Female!O:P,2,FALSE)</t>
  </si>
  <si>
    <t xml:space="preserve">  =VLOOKUP (value, table, col_index, [range_lookup])</t>
  </si>
  <si>
    <t>Above, look for value (in cell A36 (value = 1)), from table (Sheet = Female, columns O thru P), exactly matching value in cell A36, and return col_index 2 (name for column P, the School)</t>
  </si>
  <si>
    <t>In this example, cell A36 is the number 1, so get me the School who had the Overall Finish of 1.</t>
  </si>
  <si>
    <t>The table is Female, specifically columns O and P, "Overall Finish" and "School Name"</t>
  </si>
  <si>
    <t>col_index is 2, the 2nd column from the table Female!O:P, or P, the School Name</t>
  </si>
  <si>
    <t>[range_lookup] is FALSE, for an exact match</t>
  </si>
  <si>
    <t>TesterRow - Info Only</t>
  </si>
  <si>
    <t>Sand Bag Relay</t>
  </si>
  <si>
    <t>Perry Male #1</t>
  </si>
  <si>
    <t>Northside Male #1</t>
  </si>
  <si>
    <t>Team Run</t>
  </si>
  <si>
    <t>Cherokee Female</t>
  </si>
  <si>
    <t xml:space="preserve">Northside Female </t>
  </si>
  <si>
    <t>Northside Mixed</t>
  </si>
  <si>
    <t>Perry Mixed Maroon</t>
  </si>
  <si>
    <t>Northeast Mixed</t>
  </si>
  <si>
    <t>Central, Carrolton Mixed</t>
  </si>
  <si>
    <t>New Hampstead Male</t>
  </si>
  <si>
    <t>Glynn Academy Male</t>
  </si>
  <si>
    <t>Central, Carolton Male</t>
  </si>
  <si>
    <t>Cherokee Male</t>
  </si>
  <si>
    <t>Houston County</t>
  </si>
  <si>
    <t>Perry Mixed Gold</t>
  </si>
  <si>
    <t>Richmond Hill Male</t>
  </si>
  <si>
    <t>Richmond Hill Female</t>
  </si>
  <si>
    <t>New Hampstead Female Gold</t>
  </si>
  <si>
    <t>New Hampstead Female Maroon</t>
  </si>
  <si>
    <t>Central, Macon</t>
  </si>
  <si>
    <t>MN</t>
  </si>
  <si>
    <t>mn</t>
  </si>
  <si>
    <t xml:space="preserve"> </t>
  </si>
  <si>
    <t>Colquitt Mixed A</t>
  </si>
  <si>
    <t>Colquitt Mixed B</t>
  </si>
  <si>
    <t>Veterans Mixed Pink</t>
  </si>
  <si>
    <t>Veterans Mixed Grey</t>
  </si>
  <si>
    <t>Veterans Mixed 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</si>
</sst>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mm:ss.00"/>
  </numFmts>
  <fonts count="9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4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2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6" fontId="1" fillId="0" borderId="15" xfId="0" applyNumberFormat="1" applyFont="1" applyBorder="1" applyAlignment="1">
      <alignment horizontal="center"/>
    </xf>
    <xf numFmtId="20" fontId="1" fillId="0" borderId="15" xfId="0" applyNumberFormat="1" applyFont="1" applyBorder="1" applyAlignment="1">
      <alignment horizontal="center"/>
    </xf>
    <xf numFmtId="20" fontId="1" fillId="5" borderId="15" xfId="0" applyNumberFormat="1" applyFont="1" applyFill="1" applyBorder="1" applyAlignment="1">
      <alignment horizontal="center"/>
    </xf>
    <xf numFmtId="20" fontId="1" fillId="3" borderId="15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textRotation="90"/>
    </xf>
    <xf numFmtId="0" fontId="2" fillId="7" borderId="3" xfId="0" applyFont="1" applyFill="1" applyBorder="1" applyAlignment="1">
      <alignment horizontal="center" textRotation="90"/>
    </xf>
    <xf numFmtId="0" fontId="2" fillId="0" borderId="3" xfId="0" applyFont="1" applyBorder="1" applyAlignment="1">
      <alignment horizontal="center" wrapText="1"/>
    </xf>
    <xf numFmtId="0" fontId="4" fillId="0" borderId="0" xfId="0" applyFont="1"/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left" vertical="top"/>
    </xf>
    <xf numFmtId="0" fontId="3" fillId="0" borderId="0" xfId="0" quotePrefix="1" applyFont="1"/>
    <xf numFmtId="0" fontId="1" fillId="0" borderId="0" xfId="0" applyFont="1"/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" fillId="0" borderId="7" xfId="0" applyFont="1" applyBorder="1"/>
    <xf numFmtId="0" fontId="2" fillId="2" borderId="7" xfId="0" applyFont="1" applyFill="1" applyBorder="1" applyAlignment="1">
      <alignment horizontal="center"/>
    </xf>
    <xf numFmtId="164" fontId="4" fillId="0" borderId="7" xfId="0" applyNumberFormat="1" applyFont="1" applyBorder="1"/>
    <xf numFmtId="0" fontId="4" fillId="2" borderId="7" xfId="0" applyFont="1" applyFill="1" applyBorder="1"/>
    <xf numFmtId="0" fontId="2" fillId="0" borderId="7" xfId="0" applyFont="1" applyBorder="1"/>
    <xf numFmtId="0" fontId="2" fillId="4" borderId="7" xfId="0" applyFont="1" applyFill="1" applyBorder="1"/>
    <xf numFmtId="0" fontId="2" fillId="0" borderId="7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4" fillId="2" borderId="6" xfId="0" applyFon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4" fillId="0" borderId="1" xfId="0" applyFont="1" applyBorder="1"/>
    <xf numFmtId="0" fontId="2" fillId="9" borderId="3" xfId="0" applyFont="1" applyFill="1" applyBorder="1" applyAlignment="1">
      <alignment horizontal="center" textRotation="90"/>
    </xf>
    <xf numFmtId="0" fontId="2" fillId="10" borderId="7" xfId="0" applyFont="1" applyFill="1" applyBorder="1"/>
    <xf numFmtId="0" fontId="2" fillId="10" borderId="8" xfId="0" applyFont="1" applyFill="1" applyBorder="1" applyAlignment="1">
      <alignment horizontal="left"/>
    </xf>
    <xf numFmtId="0" fontId="2" fillId="0" borderId="25" xfId="0" applyFont="1" applyBorder="1" applyAlignment="1">
      <alignment horizontal="center"/>
    </xf>
    <xf numFmtId="165" fontId="4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9" borderId="3" xfId="0" applyFont="1" applyFill="1" applyBorder="1" applyAlignment="1">
      <alignment horizontal="center" wrapText="1"/>
    </xf>
    <xf numFmtId="164" fontId="2" fillId="11" borderId="3" xfId="0" applyNumberFormat="1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 textRotation="90"/>
    </xf>
    <xf numFmtId="0" fontId="2" fillId="14" borderId="12" xfId="0" applyFont="1" applyFill="1" applyBorder="1" applyAlignment="1">
      <alignment wrapText="1"/>
    </xf>
    <xf numFmtId="0" fontId="4" fillId="15" borderId="0" xfId="0" applyFont="1" applyFill="1"/>
    <xf numFmtId="164" fontId="4" fillId="15" borderId="0" xfId="0" applyNumberFormat="1" applyFont="1" applyFill="1"/>
    <xf numFmtId="0" fontId="4" fillId="0" borderId="7" xfId="0" applyFont="1" applyBorder="1" applyAlignment="1">
      <alignment wrapText="1"/>
    </xf>
    <xf numFmtId="165" fontId="4" fillId="0" borderId="7" xfId="0" applyNumberFormat="1" applyFont="1" applyBorder="1"/>
    <xf numFmtId="0" fontId="2" fillId="2" borderId="26" xfId="0" applyFont="1" applyFill="1" applyBorder="1" applyAlignment="1">
      <alignment horizontal="center" wrapText="1"/>
    </xf>
    <xf numFmtId="0" fontId="4" fillId="6" borderId="9" xfId="0" applyFont="1" applyFill="1" applyBorder="1"/>
    <xf numFmtId="0" fontId="4" fillId="6" borderId="24" xfId="0" applyFont="1" applyFill="1" applyBorder="1"/>
    <xf numFmtId="164" fontId="4" fillId="6" borderId="24" xfId="0" applyNumberFormat="1" applyFont="1" applyFill="1" applyBorder="1"/>
    <xf numFmtId="0" fontId="4" fillId="6" borderId="10" xfId="0" applyFont="1" applyFill="1" applyBorder="1"/>
    <xf numFmtId="0" fontId="4" fillId="0" borderId="27" xfId="0" applyFont="1" applyBorder="1" applyAlignment="1">
      <alignment wrapText="1"/>
    </xf>
    <xf numFmtId="0" fontId="2" fillId="0" borderId="8" xfId="0" applyFont="1" applyBorder="1"/>
    <xf numFmtId="165" fontId="4" fillId="0" borderId="27" xfId="0" applyNumberFormat="1" applyFont="1" applyBorder="1"/>
    <xf numFmtId="0" fontId="2" fillId="4" borderId="8" xfId="0" applyFont="1" applyFill="1" applyBorder="1"/>
    <xf numFmtId="0" fontId="4" fillId="0" borderId="27" xfId="0" applyFont="1" applyBorder="1"/>
    <xf numFmtId="0" fontId="2" fillId="10" borderId="8" xfId="0" applyFont="1" applyFill="1" applyBorder="1"/>
    <xf numFmtId="0" fontId="2" fillId="3" borderId="11" xfId="0" applyFont="1" applyFill="1" applyBorder="1"/>
    <xf numFmtId="0" fontId="2" fillId="0" borderId="15" xfId="0" applyFont="1" applyBorder="1" applyAlignment="1">
      <alignment horizontal="left" vertical="top"/>
    </xf>
    <xf numFmtId="0" fontId="4" fillId="2" borderId="15" xfId="0" applyFont="1" applyFill="1" applyBorder="1"/>
    <xf numFmtId="0" fontId="4" fillId="0" borderId="15" xfId="0" applyFont="1" applyBorder="1"/>
    <xf numFmtId="164" fontId="4" fillId="0" borderId="15" xfId="0" applyNumberFormat="1" applyFont="1" applyBorder="1"/>
    <xf numFmtId="0" fontId="2" fillId="2" borderId="28" xfId="0" applyFont="1" applyFill="1" applyBorder="1" applyAlignment="1">
      <alignment horizontal="center"/>
    </xf>
    <xf numFmtId="0" fontId="4" fillId="0" borderId="4" xfId="0" applyFont="1" applyBorder="1"/>
    <xf numFmtId="0" fontId="2" fillId="14" borderId="29" xfId="0" applyFont="1" applyFill="1" applyBorder="1" applyAlignment="1">
      <alignment wrapText="1"/>
    </xf>
    <xf numFmtId="0" fontId="2" fillId="8" borderId="30" xfId="0" applyFont="1" applyFill="1" applyBorder="1"/>
    <xf numFmtId="0" fontId="2" fillId="4" borderId="31" xfId="0" applyFont="1" applyFill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8" borderId="34" xfId="0" applyFont="1" applyFill="1" applyBorder="1"/>
    <xf numFmtId="165" fontId="4" fillId="0" borderId="35" xfId="0" applyNumberFormat="1" applyFont="1" applyBorder="1"/>
    <xf numFmtId="0" fontId="2" fillId="3" borderId="11" xfId="0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8" borderId="37" xfId="0" applyFont="1" applyFill="1" applyBorder="1"/>
    <xf numFmtId="165" fontId="4" fillId="0" borderId="4" xfId="0" applyNumberFormat="1" applyFont="1" applyBorder="1"/>
    <xf numFmtId="0" fontId="4" fillId="14" borderId="9" xfId="0" applyFont="1" applyFill="1" applyBorder="1"/>
    <xf numFmtId="0" fontId="4" fillId="14" borderId="24" xfId="0" applyFont="1" applyFill="1" applyBorder="1"/>
    <xf numFmtId="164" fontId="4" fillId="14" borderId="24" xfId="0" applyNumberFormat="1" applyFont="1" applyFill="1" applyBorder="1"/>
    <xf numFmtId="0" fontId="4" fillId="14" borderId="10" xfId="0" applyFont="1" applyFill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7" borderId="3" xfId="0" applyFont="1" applyFill="1" applyBorder="1" applyAlignment="1">
      <alignment horizontal="center" wrapText="1"/>
    </xf>
    <xf numFmtId="0" fontId="2" fillId="17" borderId="3" xfId="0" applyFont="1" applyFill="1" applyBorder="1" applyAlignment="1">
      <alignment horizontal="center" textRotation="90"/>
    </xf>
    <xf numFmtId="0" fontId="2" fillId="10" borderId="3" xfId="0" applyFont="1" applyFill="1" applyBorder="1" applyAlignment="1">
      <alignment horizontal="center" textRotation="90"/>
    </xf>
    <xf numFmtId="164" fontId="2" fillId="16" borderId="3" xfId="0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 textRotation="90"/>
    </xf>
    <xf numFmtId="0" fontId="2" fillId="10" borderId="3" xfId="0" quotePrefix="1" applyFont="1" applyFill="1" applyBorder="1" applyAlignment="1">
      <alignment horizontal="center" wrapText="1"/>
    </xf>
    <xf numFmtId="0" fontId="2" fillId="17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textRotation="90" wrapText="1"/>
    </xf>
    <xf numFmtId="0" fontId="2" fillId="0" borderId="28" xfId="0" applyFont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/>
    <xf numFmtId="0" fontId="4" fillId="0" borderId="44" xfId="0" applyFont="1" applyBorder="1"/>
    <xf numFmtId="0" fontId="4" fillId="0" borderId="47" xfId="0" applyFont="1" applyBorder="1" applyAlignment="1">
      <alignment horizontal="center"/>
    </xf>
    <xf numFmtId="0" fontId="4" fillId="0" borderId="48" xfId="0" applyFont="1" applyBorder="1"/>
    <xf numFmtId="0" fontId="4" fillId="0" borderId="49" xfId="0" applyFont="1" applyBorder="1" applyAlignment="1">
      <alignment horizontal="center"/>
    </xf>
    <xf numFmtId="0" fontId="4" fillId="0" borderId="50" xfId="0" applyFont="1" applyBorder="1"/>
    <xf numFmtId="0" fontId="4" fillId="0" borderId="51" xfId="0" applyFont="1" applyBorder="1" applyAlignment="1">
      <alignment horizontal="center"/>
    </xf>
    <xf numFmtId="0" fontId="4" fillId="0" borderId="52" xfId="0" applyFont="1" applyBorder="1"/>
    <xf numFmtId="0" fontId="4" fillId="0" borderId="55" xfId="0" applyFont="1" applyBorder="1" applyAlignment="1">
      <alignment horizontal="center"/>
    </xf>
    <xf numFmtId="0" fontId="4" fillId="0" borderId="56" xfId="0" applyFont="1" applyBorder="1"/>
    <xf numFmtId="0" fontId="4" fillId="0" borderId="30" xfId="0" applyFont="1" applyBorder="1"/>
    <xf numFmtId="0" fontId="4" fillId="0" borderId="37" xfId="0" applyFont="1" applyBorder="1"/>
    <xf numFmtId="0" fontId="4" fillId="0" borderId="57" xfId="0" applyFont="1" applyBorder="1"/>
    <xf numFmtId="0" fontId="4" fillId="0" borderId="58" xfId="0" applyFont="1" applyBorder="1"/>
    <xf numFmtId="0" fontId="4" fillId="0" borderId="59" xfId="0" applyFont="1" applyBorder="1"/>
    <xf numFmtId="0" fontId="4" fillId="0" borderId="62" xfId="0" applyFont="1" applyBorder="1"/>
    <xf numFmtId="0" fontId="2" fillId="18" borderId="3" xfId="0" applyFont="1" applyFill="1" applyBorder="1" applyAlignment="1">
      <alignment horizontal="center" wrapText="1"/>
    </xf>
    <xf numFmtId="0" fontId="2" fillId="16" borderId="3" xfId="0" applyFont="1" applyFill="1" applyBorder="1" applyAlignment="1">
      <alignment horizontal="center"/>
    </xf>
    <xf numFmtId="0" fontId="2" fillId="19" borderId="3" xfId="0" quotePrefix="1" applyFont="1" applyFill="1" applyBorder="1" applyAlignment="1">
      <alignment horizontal="center" wrapText="1"/>
    </xf>
    <xf numFmtId="0" fontId="2" fillId="19" borderId="3" xfId="0" applyFont="1" applyFill="1" applyBorder="1" applyAlignment="1">
      <alignment horizontal="center" textRotation="90"/>
    </xf>
    <xf numFmtId="0" fontId="2" fillId="20" borderId="3" xfId="0" applyFont="1" applyFill="1" applyBorder="1" applyAlignment="1">
      <alignment horizontal="center"/>
    </xf>
    <xf numFmtId="0" fontId="2" fillId="20" borderId="3" xfId="0" applyFont="1" applyFill="1" applyBorder="1" applyAlignment="1">
      <alignment horizontal="center" textRotation="90"/>
    </xf>
    <xf numFmtId="0" fontId="2" fillId="8" borderId="7" xfId="0" applyFont="1" applyFill="1" applyBorder="1"/>
    <xf numFmtId="165" fontId="4" fillId="10" borderId="6" xfId="0" applyNumberFormat="1" applyFont="1" applyFill="1" applyBorder="1" applyAlignment="1">
      <alignment horizontal="left"/>
    </xf>
    <xf numFmtId="0" fontId="2" fillId="21" borderId="7" xfId="0" applyFont="1" applyFill="1" applyBorder="1"/>
    <xf numFmtId="164" fontId="8" fillId="11" borderId="29" xfId="0" applyNumberFormat="1" applyFont="1" applyFill="1" applyBorder="1" applyAlignment="1">
      <alignment wrapText="1"/>
    </xf>
    <xf numFmtId="165" fontId="4" fillId="22" borderId="6" xfId="0" applyNumberFormat="1" applyFont="1" applyFill="1" applyBorder="1" applyAlignment="1">
      <alignment horizontal="left"/>
    </xf>
    <xf numFmtId="165" fontId="4" fillId="23" borderId="6" xfId="0" applyNumberFormat="1" applyFont="1" applyFill="1" applyBorder="1" applyAlignment="1">
      <alignment horizontal="left"/>
    </xf>
    <xf numFmtId="165" fontId="4" fillId="0" borderId="6" xfId="0" applyNumberFormat="1" applyFont="1" applyFill="1" applyBorder="1" applyAlignment="1">
      <alignment horizontal="left"/>
    </xf>
    <xf numFmtId="0" fontId="2" fillId="13" borderId="13" xfId="0" applyFont="1" applyFill="1" applyBorder="1" applyAlignment="1">
      <alignment horizontal="center"/>
    </xf>
    <xf numFmtId="0" fontId="2" fillId="13" borderId="60" xfId="0" applyFont="1" applyFill="1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13" borderId="5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14" xfId="0" applyFont="1" applyFill="1" applyBorder="1" applyAlignment="1">
      <alignment horizontal="center"/>
    </xf>
    <xf numFmtId="0" fontId="6" fillId="15" borderId="13" xfId="0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60" xfId="0" applyFont="1" applyFill="1" applyBorder="1" applyAlignment="1">
      <alignment horizontal="center"/>
    </xf>
    <xf numFmtId="0" fontId="2" fillId="12" borderId="53" xfId="0" applyFont="1" applyFill="1" applyBorder="1" applyAlignment="1">
      <alignment horizontal="center"/>
    </xf>
    <xf numFmtId="0" fontId="2" fillId="12" borderId="5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45" xfId="0" applyFont="1" applyFill="1" applyBorder="1" applyAlignment="1">
      <alignment horizontal="center"/>
    </xf>
    <xf numFmtId="0" fontId="2" fillId="7" borderId="46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29" xfId="0" applyFont="1" applyFill="1" applyBorder="1" applyAlignment="1">
      <alignment horizontal="center"/>
    </xf>
    <xf numFmtId="0" fontId="2" fillId="11" borderId="45" xfId="0" applyFont="1" applyFill="1" applyBorder="1" applyAlignment="1">
      <alignment horizontal="center"/>
    </xf>
    <xf numFmtId="0" fontId="2" fillId="11" borderId="46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60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2" fillId="9" borderId="54" xfId="0" applyFont="1" applyFill="1" applyBorder="1" applyAlignment="1">
      <alignment horizontal="center"/>
    </xf>
    <xf numFmtId="0" fontId="6" fillId="14" borderId="31" xfId="0" applyFont="1" applyFill="1" applyBorder="1" applyAlignment="1">
      <alignment horizontal="center" vertical="center"/>
    </xf>
    <xf numFmtId="0" fontId="6" fillId="14" borderId="34" xfId="0" applyFont="1" applyFill="1" applyBorder="1" applyAlignment="1">
      <alignment horizontal="center" vertical="center"/>
    </xf>
    <xf numFmtId="0" fontId="6" fillId="15" borderId="38" xfId="0" applyFont="1" applyFill="1" applyBorder="1" applyAlignment="1">
      <alignment horizontal="center" vertical="center"/>
    </xf>
    <xf numFmtId="0" fontId="6" fillId="15" borderId="61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6" fillId="14" borderId="7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300"/>
      <color rgb="FF000000"/>
      <color rgb="FF76933C"/>
      <color rgb="FFD883FF"/>
      <color rgb="FF76D6FF"/>
      <color rgb="FF4E8F00"/>
      <color rgb="FF0096FF"/>
      <color rgb="FFFF8AD8"/>
      <color rgb="FF00FB92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T16"/>
  <sheetViews>
    <sheetView zoomScale="90" zoomScaleNormal="90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I11" sqref="I11"/>
    </sheetView>
  </sheetViews>
  <sheetFormatPr defaultColWidth="8.81640625" defaultRowHeight="17.5" x14ac:dyDescent="0.35"/>
  <cols>
    <col min="1" max="1" width="8.81640625" style="14"/>
    <col min="2" max="2" width="36.54296875" style="14" customWidth="1"/>
    <col min="3" max="3" width="16" style="14" customWidth="1"/>
    <col min="4" max="4" width="8.54296875" style="14" bestFit="1" customWidth="1"/>
    <col min="5" max="5" width="16" style="14" customWidth="1"/>
    <col min="6" max="6" width="8.54296875" style="14" bestFit="1" customWidth="1"/>
    <col min="7" max="7" width="16" style="14" customWidth="1"/>
    <col min="8" max="8" width="8.54296875" style="14" bestFit="1" customWidth="1"/>
    <col min="9" max="9" width="17.54296875" style="19" customWidth="1"/>
    <col min="10" max="10" width="8.54296875" style="14" bestFit="1" customWidth="1"/>
    <col min="11" max="11" width="16" style="14" customWidth="1"/>
    <col min="12" max="12" width="8.54296875" style="14" bestFit="1" customWidth="1"/>
    <col min="13" max="13" width="16" style="14" customWidth="1"/>
    <col min="14" max="14" width="8.54296875" style="14" bestFit="1" customWidth="1"/>
    <col min="15" max="15" width="12.26953125" style="14" customWidth="1"/>
    <col min="16" max="16" width="11.1796875" style="14" customWidth="1"/>
    <col min="17" max="17" width="34.453125" style="14" bestFit="1" customWidth="1"/>
    <col min="18" max="18" width="10.26953125" style="14" customWidth="1"/>
    <col min="19" max="19" width="12.453125" style="14" customWidth="1"/>
    <col min="20" max="16384" width="8.81640625" style="14"/>
  </cols>
  <sheetData>
    <row r="1" spans="1:20" ht="18" thickBot="1" x14ac:dyDescent="0.4">
      <c r="B1" s="59"/>
      <c r="C1" s="59"/>
      <c r="D1" s="59"/>
      <c r="E1" s="59"/>
      <c r="F1" s="59"/>
      <c r="G1" s="59"/>
      <c r="H1" s="59"/>
      <c r="I1" s="60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ht="54.5" thickBot="1" x14ac:dyDescent="0.45">
      <c r="B2" s="51" t="s">
        <v>0</v>
      </c>
      <c r="C2" s="10" t="s">
        <v>86</v>
      </c>
      <c r="D2" s="11" t="s">
        <v>1</v>
      </c>
      <c r="E2" s="106" t="s">
        <v>2</v>
      </c>
      <c r="F2" s="12" t="s">
        <v>1</v>
      </c>
      <c r="G2" s="55" t="s">
        <v>21</v>
      </c>
      <c r="H2" s="48" t="s">
        <v>1</v>
      </c>
      <c r="I2" s="109" t="s">
        <v>3</v>
      </c>
      <c r="J2" s="110" t="s">
        <v>1</v>
      </c>
      <c r="K2" s="112" t="s">
        <v>22</v>
      </c>
      <c r="L2" s="107" t="s">
        <v>1</v>
      </c>
      <c r="M2" s="111" t="s">
        <v>83</v>
      </c>
      <c r="N2" s="108" t="s">
        <v>1</v>
      </c>
      <c r="O2" s="135" t="s">
        <v>4</v>
      </c>
      <c r="P2" s="39" t="s">
        <v>5</v>
      </c>
      <c r="Q2" s="35" t="s">
        <v>0</v>
      </c>
      <c r="R2" s="39" t="s">
        <v>6</v>
      </c>
      <c r="S2" s="61" t="s">
        <v>7</v>
      </c>
    </row>
    <row r="3" spans="1:20" ht="18.5" thickBot="1" x14ac:dyDescent="0.45">
      <c r="A3" s="14">
        <v>1</v>
      </c>
      <c r="B3" s="141" t="s">
        <v>92</v>
      </c>
      <c r="C3" s="27">
        <v>6.9457175925925927E-3</v>
      </c>
      <c r="D3" s="15">
        <f>IF(C3&lt;&gt;"",RANK(C3,$C$3:$C$13,1),"")</f>
        <v>8</v>
      </c>
      <c r="E3" s="142">
        <v>7.6157407407407406E-3</v>
      </c>
      <c r="F3" s="15">
        <f>IF(E3&lt;&gt;"",RANK(E3,$E$3:$E$13,1),"")</f>
        <v>9</v>
      </c>
      <c r="G3" s="27">
        <v>2.9180555555555557E-3</v>
      </c>
      <c r="H3" s="15">
        <f>IF(G3&lt;&gt;"",RANK(G3,$G$3:$G$13,1),"")</f>
        <v>10</v>
      </c>
      <c r="I3" s="27">
        <v>2.3153935185185187E-3</v>
      </c>
      <c r="J3" s="15">
        <f>IF(I3&lt;&gt;"",RANK(I3,$I$3:$I$13,1),"")</f>
        <v>9</v>
      </c>
      <c r="K3" s="27">
        <v>4.1296296296296298E-3</v>
      </c>
      <c r="L3" s="16">
        <f>IF(K3&lt;&gt;"",RANK(K3,$K$3:$K$13,1),"")</f>
        <v>10</v>
      </c>
      <c r="M3" s="142">
        <v>5.4325231481481481E-3</v>
      </c>
      <c r="N3" s="16">
        <f>IF(M3&lt;&gt;"",RANK(M3,$M$3:$M$13,1),"")</f>
        <v>11</v>
      </c>
      <c r="O3" s="16">
        <f t="shared" ref="O3:O13" si="0">SUM(D3,F3,H3,J3,L3,N3)</f>
        <v>57</v>
      </c>
      <c r="P3" s="15">
        <f>IF(O3&lt;&gt;"",RANK(O3,$O$3:$O$13,1),"")</f>
        <v>10</v>
      </c>
      <c r="Q3" s="37" t="str">
        <f t="shared" ref="Q3:Q13" si="1">B3</f>
        <v>Central, Carrolton Mixed</v>
      </c>
      <c r="R3" s="39"/>
      <c r="S3" s="62">
        <f>SUM(K3,I3,G3,E3,C3,M3)</f>
        <v>2.9357060185185187E-2</v>
      </c>
    </row>
    <row r="4" spans="1:20" ht="18.5" thickBot="1" x14ac:dyDescent="0.45">
      <c r="B4" s="141" t="s">
        <v>103</v>
      </c>
      <c r="C4" s="27">
        <v>9.494791666666667E-3</v>
      </c>
      <c r="D4" s="15">
        <f t="shared" ref="D4:D13" si="2">IF(C4&lt;&gt;"",RANK(C4,$C$3:$C$13,1),"")</f>
        <v>11</v>
      </c>
      <c r="E4" s="27">
        <v>8.0509259259259267E-3</v>
      </c>
      <c r="F4" s="15">
        <f t="shared" ref="F4:F13" si="3">IF(E4&lt;&gt;"",RANK(E4,$E$3:$E$13,1),"")</f>
        <v>11</v>
      </c>
      <c r="G4" s="27">
        <v>3.2983796296296298E-3</v>
      </c>
      <c r="H4" s="15">
        <f t="shared" ref="H4:H13" si="4">IF(G4&lt;&gt;"",RANK(G4,$G$3:$G$13,1),"")</f>
        <v>11</v>
      </c>
      <c r="I4" s="27">
        <v>2.6041666666666665E-3</v>
      </c>
      <c r="J4" s="15">
        <f t="shared" ref="J4:J13" si="5">IF(I4&lt;&gt;"",RANK(I4,$I$3:$I$13,1),"")</f>
        <v>10</v>
      </c>
      <c r="K4" s="142">
        <v>3.7592592592592595E-3</v>
      </c>
      <c r="L4" s="16">
        <f t="shared" ref="L4:L13" si="6">IF(K4&lt;&gt;"",RANK(K4,$K$3:$K$13,1),"")</f>
        <v>8</v>
      </c>
      <c r="M4" s="27">
        <v>4.7525462962962964E-3</v>
      </c>
      <c r="N4" s="16">
        <f t="shared" ref="N4:N13" si="7">IF(M4&lt;&gt;"",RANK(M4,$M$3:$M$13,1),"")</f>
        <v>10</v>
      </c>
      <c r="O4" s="16">
        <f t="shared" si="0"/>
        <v>61</v>
      </c>
      <c r="P4" s="15">
        <f t="shared" ref="P4:P13" si="8">IF(O4&lt;&gt;"",RANK(O4,$O$3:$O$13,1),"")</f>
        <v>11</v>
      </c>
      <c r="Q4" s="37" t="str">
        <f t="shared" si="1"/>
        <v>Central, Macon</v>
      </c>
      <c r="R4" s="63"/>
      <c r="S4" s="62">
        <f t="shared" ref="S4:S13" si="9">SUM(K4,I4,G4,E4,C4,M4)</f>
        <v>3.1960069444444447E-2</v>
      </c>
    </row>
    <row r="5" spans="1:20" ht="18.5" thickBot="1" x14ac:dyDescent="0.45">
      <c r="A5" s="14">
        <v>2</v>
      </c>
      <c r="B5" s="141" t="s">
        <v>107</v>
      </c>
      <c r="C5" s="27">
        <v>5.6439814814814816E-3</v>
      </c>
      <c r="D5" s="15">
        <f t="shared" si="2"/>
        <v>4</v>
      </c>
      <c r="E5" s="27">
        <v>4.8495370370370368E-3</v>
      </c>
      <c r="F5" s="15">
        <f t="shared" si="3"/>
        <v>5</v>
      </c>
      <c r="G5" s="27">
        <v>2.5494212962962966E-3</v>
      </c>
      <c r="H5" s="15">
        <f t="shared" si="4"/>
        <v>7</v>
      </c>
      <c r="I5" s="27">
        <v>1.3116898148148148E-3</v>
      </c>
      <c r="J5" s="15">
        <f t="shared" si="5"/>
        <v>3</v>
      </c>
      <c r="K5" s="27">
        <v>3.131365740740741E-3</v>
      </c>
      <c r="L5" s="16">
        <f t="shared" si="6"/>
        <v>5</v>
      </c>
      <c r="M5" s="27">
        <v>3.422337962962963E-3</v>
      </c>
      <c r="N5" s="16">
        <f t="shared" si="7"/>
        <v>4</v>
      </c>
      <c r="O5" s="16">
        <f t="shared" si="0"/>
        <v>28</v>
      </c>
      <c r="P5" s="15">
        <f t="shared" si="8"/>
        <v>4</v>
      </c>
      <c r="Q5" s="37" t="str">
        <f t="shared" si="1"/>
        <v>Colquitt Mixed A</v>
      </c>
      <c r="R5" s="63"/>
      <c r="S5" s="62">
        <f t="shared" si="9"/>
        <v>2.0908333333333334E-2</v>
      </c>
      <c r="T5" s="18"/>
    </row>
    <row r="6" spans="1:20" ht="18.5" thickBot="1" x14ac:dyDescent="0.45">
      <c r="A6" s="14">
        <v>3</v>
      </c>
      <c r="B6" s="141" t="s">
        <v>108</v>
      </c>
      <c r="C6" s="27">
        <v>6.769212962962963E-3</v>
      </c>
      <c r="D6" s="15">
        <f t="shared" si="2"/>
        <v>6</v>
      </c>
      <c r="E6" s="142">
        <v>7.9168981481481486E-3</v>
      </c>
      <c r="F6" s="15">
        <f t="shared" si="3"/>
        <v>10</v>
      </c>
      <c r="G6" s="27">
        <v>2.7660879629629632E-3</v>
      </c>
      <c r="H6" s="15">
        <f t="shared" si="4"/>
        <v>8</v>
      </c>
      <c r="I6" s="142">
        <v>2.1450231481481485E-3</v>
      </c>
      <c r="J6" s="15">
        <f t="shared" si="5"/>
        <v>7</v>
      </c>
      <c r="K6" s="142">
        <v>4.316203703703704E-3</v>
      </c>
      <c r="L6" s="16">
        <f t="shared" si="6"/>
        <v>11</v>
      </c>
      <c r="M6" s="27">
        <v>4.3362268518518515E-3</v>
      </c>
      <c r="N6" s="16">
        <f t="shared" si="7"/>
        <v>9</v>
      </c>
      <c r="O6" s="16">
        <f t="shared" si="0"/>
        <v>51</v>
      </c>
      <c r="P6" s="15">
        <f t="shared" si="8"/>
        <v>9</v>
      </c>
      <c r="Q6" s="37" t="str">
        <f t="shared" si="1"/>
        <v>Colquitt Mixed B</v>
      </c>
      <c r="R6" s="63"/>
      <c r="S6" s="62">
        <f t="shared" si="9"/>
        <v>2.824965277777778E-2</v>
      </c>
      <c r="T6" s="18"/>
    </row>
    <row r="7" spans="1:20" ht="18.5" thickBot="1" x14ac:dyDescent="0.45">
      <c r="A7" s="14">
        <v>5</v>
      </c>
      <c r="B7" s="141" t="s">
        <v>91</v>
      </c>
      <c r="C7" s="27">
        <v>7.8667824074074074E-3</v>
      </c>
      <c r="D7" s="15">
        <f t="shared" si="2"/>
        <v>10</v>
      </c>
      <c r="E7" s="142">
        <v>7.0486111111111114E-3</v>
      </c>
      <c r="F7" s="15">
        <f t="shared" si="3"/>
        <v>8</v>
      </c>
      <c r="G7" s="27">
        <v>2.3598379629629629E-3</v>
      </c>
      <c r="H7" s="15">
        <f t="shared" si="4"/>
        <v>4</v>
      </c>
      <c r="I7" s="27">
        <v>1.3866898148148148E-3</v>
      </c>
      <c r="J7" s="15">
        <f t="shared" si="5"/>
        <v>4</v>
      </c>
      <c r="K7" s="27">
        <v>3.4420138888888886E-3</v>
      </c>
      <c r="L7" s="16">
        <f t="shared" si="6"/>
        <v>6</v>
      </c>
      <c r="M7" s="27">
        <v>3.7733796296296296E-3</v>
      </c>
      <c r="N7" s="16">
        <f t="shared" si="7"/>
        <v>7</v>
      </c>
      <c r="O7" s="16">
        <f t="shared" si="0"/>
        <v>39</v>
      </c>
      <c r="P7" s="15">
        <f t="shared" si="8"/>
        <v>7</v>
      </c>
      <c r="Q7" s="37" t="str">
        <f t="shared" si="1"/>
        <v>Northeast Mixed</v>
      </c>
      <c r="R7" s="63"/>
      <c r="S7" s="62">
        <f t="shared" si="9"/>
        <v>2.5877314814814815E-2</v>
      </c>
    </row>
    <row r="8" spans="1:20" ht="18.5" thickBot="1" x14ac:dyDescent="0.45">
      <c r="A8" s="14">
        <v>6</v>
      </c>
      <c r="B8" s="141" t="s">
        <v>89</v>
      </c>
      <c r="C8" s="27">
        <v>7.8199074074074074E-3</v>
      </c>
      <c r="D8" s="15">
        <f t="shared" si="2"/>
        <v>9</v>
      </c>
      <c r="E8" s="27">
        <v>5.9965277777777777E-3</v>
      </c>
      <c r="F8" s="15">
        <f t="shared" si="3"/>
        <v>7</v>
      </c>
      <c r="G8" s="27">
        <v>2.3885416666666669E-3</v>
      </c>
      <c r="H8" s="15">
        <f t="shared" si="4"/>
        <v>5</v>
      </c>
      <c r="I8" s="142">
        <v>3.0248842592592597E-3</v>
      </c>
      <c r="J8" s="15">
        <f t="shared" si="5"/>
        <v>11</v>
      </c>
      <c r="K8" s="27">
        <v>3.453587962962963E-3</v>
      </c>
      <c r="L8" s="16">
        <f t="shared" si="6"/>
        <v>7</v>
      </c>
      <c r="M8" s="27">
        <v>4.0461805555555563E-3</v>
      </c>
      <c r="N8" s="16">
        <f t="shared" si="7"/>
        <v>8</v>
      </c>
      <c r="O8" s="16">
        <f t="shared" si="0"/>
        <v>47</v>
      </c>
      <c r="P8" s="15">
        <f t="shared" si="8"/>
        <v>8</v>
      </c>
      <c r="Q8" s="37" t="str">
        <f t="shared" si="1"/>
        <v>Northside Mixed</v>
      </c>
      <c r="R8" s="63"/>
      <c r="S8" s="62">
        <f t="shared" si="9"/>
        <v>2.6729629629629631E-2</v>
      </c>
    </row>
    <row r="9" spans="1:20" ht="18.5" thickBot="1" x14ac:dyDescent="0.45">
      <c r="A9" s="14">
        <v>7</v>
      </c>
      <c r="B9" s="141" t="s">
        <v>98</v>
      </c>
      <c r="C9" s="27">
        <v>4.890046296296296E-3</v>
      </c>
      <c r="D9" s="15">
        <f t="shared" si="2"/>
        <v>1</v>
      </c>
      <c r="E9" s="27">
        <v>2.8813657407407408E-3</v>
      </c>
      <c r="F9" s="15">
        <f t="shared" si="3"/>
        <v>1</v>
      </c>
      <c r="G9" s="27">
        <v>1.8752314814814816E-3</v>
      </c>
      <c r="H9" s="15">
        <f t="shared" si="4"/>
        <v>2</v>
      </c>
      <c r="I9" s="142">
        <v>1.1412037037037037E-3</v>
      </c>
      <c r="J9" s="15">
        <f t="shared" si="5"/>
        <v>2</v>
      </c>
      <c r="K9" s="27">
        <v>2.3967592592592591E-3</v>
      </c>
      <c r="L9" s="16">
        <f t="shared" si="6"/>
        <v>2</v>
      </c>
      <c r="M9" s="142">
        <v>3.2236111111111107E-3</v>
      </c>
      <c r="N9" s="16">
        <f t="shared" si="7"/>
        <v>2</v>
      </c>
      <c r="O9" s="16">
        <f t="shared" si="0"/>
        <v>10</v>
      </c>
      <c r="P9" s="15">
        <f t="shared" si="8"/>
        <v>2</v>
      </c>
      <c r="Q9" s="37" t="str">
        <f t="shared" si="1"/>
        <v>Perry Mixed Gold</v>
      </c>
      <c r="R9" s="63"/>
      <c r="S9" s="62">
        <f t="shared" si="9"/>
        <v>1.6408217592592592E-2</v>
      </c>
    </row>
    <row r="10" spans="1:20" ht="18.5" thickBot="1" x14ac:dyDescent="0.45">
      <c r="A10" s="14">
        <v>8</v>
      </c>
      <c r="B10" s="141" t="s">
        <v>90</v>
      </c>
      <c r="C10" s="142">
        <v>6.8252314814814816E-3</v>
      </c>
      <c r="D10" s="15">
        <f t="shared" si="2"/>
        <v>7</v>
      </c>
      <c r="E10" s="27">
        <v>4.1319444444444442E-3</v>
      </c>
      <c r="F10" s="15">
        <f t="shared" si="3"/>
        <v>3</v>
      </c>
      <c r="G10" s="27">
        <v>2.7813657407407409E-3</v>
      </c>
      <c r="H10" s="15">
        <f t="shared" si="4"/>
        <v>9</v>
      </c>
      <c r="I10" s="142">
        <v>2.2641203703703703E-3</v>
      </c>
      <c r="J10" s="15">
        <f t="shared" si="5"/>
        <v>8</v>
      </c>
      <c r="K10" s="27">
        <v>2.929398148148148E-3</v>
      </c>
      <c r="L10" s="16">
        <f t="shared" si="6"/>
        <v>3</v>
      </c>
      <c r="M10" s="27">
        <v>3.661574074074074E-3</v>
      </c>
      <c r="N10" s="16">
        <f t="shared" si="7"/>
        <v>6</v>
      </c>
      <c r="O10" s="16">
        <f t="shared" si="0"/>
        <v>36</v>
      </c>
      <c r="P10" s="15">
        <f t="shared" si="8"/>
        <v>6</v>
      </c>
      <c r="Q10" s="37" t="str">
        <f t="shared" si="1"/>
        <v>Perry Mixed Maroon</v>
      </c>
      <c r="R10" s="63"/>
      <c r="S10" s="62">
        <f t="shared" si="9"/>
        <v>2.2593634259259258E-2</v>
      </c>
    </row>
    <row r="11" spans="1:20" ht="18.5" thickBot="1" x14ac:dyDescent="0.45">
      <c r="A11" s="14">
        <v>9</v>
      </c>
      <c r="B11" s="141" t="s">
        <v>109</v>
      </c>
      <c r="C11" s="27">
        <v>5.3637731481481479E-3</v>
      </c>
      <c r="D11" s="15">
        <f t="shared" si="2"/>
        <v>3</v>
      </c>
      <c r="E11" s="142">
        <v>4.800462962962963E-3</v>
      </c>
      <c r="F11" s="15">
        <f t="shared" si="3"/>
        <v>4</v>
      </c>
      <c r="G11" s="27">
        <v>2.3020833333333335E-3</v>
      </c>
      <c r="H11" s="15">
        <f t="shared" si="4"/>
        <v>3</v>
      </c>
      <c r="I11" s="142">
        <v>1.6898148148148148E-3</v>
      </c>
      <c r="J11" s="15">
        <f t="shared" si="5"/>
        <v>5</v>
      </c>
      <c r="K11" s="27">
        <v>2.9307870370370369E-3</v>
      </c>
      <c r="L11" s="16">
        <f t="shared" si="6"/>
        <v>4</v>
      </c>
      <c r="M11" s="27">
        <v>3.5188657407407404E-3</v>
      </c>
      <c r="N11" s="16">
        <f t="shared" si="7"/>
        <v>5</v>
      </c>
      <c r="O11" s="16">
        <f t="shared" si="0"/>
        <v>24</v>
      </c>
      <c r="P11" s="15">
        <f t="shared" si="8"/>
        <v>3</v>
      </c>
      <c r="Q11" s="37" t="str">
        <f t="shared" si="1"/>
        <v>Veterans Mixed Pink</v>
      </c>
      <c r="R11" s="63"/>
      <c r="S11" s="62">
        <f t="shared" si="9"/>
        <v>2.0605787037037034E-2</v>
      </c>
    </row>
    <row r="12" spans="1:20" ht="18.5" thickBot="1" x14ac:dyDescent="0.45">
      <c r="A12" s="14">
        <v>10</v>
      </c>
      <c r="B12" s="141" t="s">
        <v>110</v>
      </c>
      <c r="C12" s="27">
        <v>4.98738425925926E-3</v>
      </c>
      <c r="D12" s="15">
        <f t="shared" si="2"/>
        <v>2</v>
      </c>
      <c r="E12" s="27">
        <v>3.2638888888888891E-3</v>
      </c>
      <c r="F12" s="15">
        <f t="shared" si="3"/>
        <v>2</v>
      </c>
      <c r="G12" s="27">
        <v>1.815625E-3</v>
      </c>
      <c r="H12" s="15">
        <f t="shared" si="4"/>
        <v>1</v>
      </c>
      <c r="I12" s="27">
        <v>8.7777777777777778E-4</v>
      </c>
      <c r="J12" s="15">
        <f t="shared" si="5"/>
        <v>1</v>
      </c>
      <c r="K12" s="27">
        <v>2.3682870370370372E-3</v>
      </c>
      <c r="L12" s="16">
        <f t="shared" si="6"/>
        <v>1</v>
      </c>
      <c r="M12" s="27">
        <v>2.7202546296296298E-3</v>
      </c>
      <c r="N12" s="16">
        <f t="shared" si="7"/>
        <v>1</v>
      </c>
      <c r="O12" s="16">
        <f t="shared" si="0"/>
        <v>8</v>
      </c>
      <c r="P12" s="15">
        <f t="shared" si="8"/>
        <v>1</v>
      </c>
      <c r="Q12" s="37" t="str">
        <f t="shared" si="1"/>
        <v>Veterans Mixed Grey</v>
      </c>
      <c r="R12" s="63"/>
      <c r="S12" s="62">
        <f t="shared" si="9"/>
        <v>1.6033217592592595E-2</v>
      </c>
    </row>
    <row r="13" spans="1:20" ht="18" x14ac:dyDescent="0.4">
      <c r="A13" s="14">
        <v>11</v>
      </c>
      <c r="B13" s="141" t="s">
        <v>111</v>
      </c>
      <c r="C13" s="27">
        <v>6.2785879629629632E-3</v>
      </c>
      <c r="D13" s="15">
        <f t="shared" si="2"/>
        <v>5</v>
      </c>
      <c r="E13" s="147">
        <v>5.5439814814814813E-3</v>
      </c>
      <c r="F13" s="15">
        <f t="shared" si="3"/>
        <v>6</v>
      </c>
      <c r="G13" s="27">
        <v>2.5224537037037038E-3</v>
      </c>
      <c r="H13" s="15">
        <f t="shared" si="4"/>
        <v>6</v>
      </c>
      <c r="I13" s="27">
        <v>1.7796296296296295E-3</v>
      </c>
      <c r="J13" s="15">
        <f t="shared" si="5"/>
        <v>6</v>
      </c>
      <c r="K13" s="27">
        <v>4.021064814814815E-3</v>
      </c>
      <c r="L13" s="16">
        <f t="shared" si="6"/>
        <v>9</v>
      </c>
      <c r="M13" s="27">
        <v>3.3542824074074074E-3</v>
      </c>
      <c r="N13" s="16">
        <f t="shared" si="7"/>
        <v>3</v>
      </c>
      <c r="O13" s="16">
        <f t="shared" si="0"/>
        <v>35</v>
      </c>
      <c r="P13" s="15">
        <f t="shared" si="8"/>
        <v>5</v>
      </c>
      <c r="Q13" s="37" t="str">
        <f t="shared" si="1"/>
        <v>Veterans Mixed Tan</v>
      </c>
      <c r="R13" s="63"/>
      <c r="S13" s="62">
        <f t="shared" si="9"/>
        <v>2.35E-2</v>
      </c>
    </row>
    <row r="14" spans="1:20" ht="18" x14ac:dyDescent="0.4">
      <c r="B14" s="33" t="s">
        <v>8</v>
      </c>
      <c r="C14" s="28"/>
      <c r="D14" s="28"/>
      <c r="E14" s="28"/>
      <c r="F14" s="28"/>
      <c r="G14" s="28"/>
      <c r="H14" s="28"/>
      <c r="I14" s="30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20" ht="18" x14ac:dyDescent="0.4">
      <c r="B15" s="49" t="s">
        <v>9</v>
      </c>
      <c r="C15" s="28"/>
      <c r="D15" s="28"/>
      <c r="E15" s="28"/>
      <c r="F15" s="28"/>
      <c r="G15" s="28"/>
      <c r="H15" s="28"/>
      <c r="I15" s="30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20" ht="18" x14ac:dyDescent="0.4">
      <c r="B16" s="143" t="s">
        <v>10</v>
      </c>
      <c r="C16" s="28"/>
      <c r="D16" s="28"/>
      <c r="E16" s="28"/>
      <c r="F16" s="28"/>
      <c r="G16" s="28"/>
      <c r="H16" s="28"/>
      <c r="I16" s="30"/>
      <c r="J16" s="28"/>
      <c r="K16" s="28"/>
      <c r="L16" s="28"/>
      <c r="M16" s="28"/>
      <c r="N16" s="28"/>
      <c r="O16" s="28"/>
      <c r="P16" s="28"/>
      <c r="Q16" s="28"/>
      <c r="R16" s="28"/>
      <c r="S16" s="28"/>
    </row>
  </sheetData>
  <sortState xmlns:xlrd2="http://schemas.microsoft.com/office/spreadsheetml/2017/richdata2" ref="B3:B13">
    <sortCondition ref="B3:B13"/>
  </sortState>
  <conditionalFormatting sqref="C3:C13">
    <cfRule type="timePeriod" dxfId="5" priority="6" timePeriod="lastMonth">
      <formula>AND(MONTH(C3)=MONTH(EDATE(TODAY(),0-1)),YEAR(C3)=YEAR(EDATE(TODAY(),0-1)))</formula>
    </cfRule>
  </conditionalFormatting>
  <conditionalFormatting sqref="E4">
    <cfRule type="timePeriod" dxfId="4" priority="5" timePeriod="lastMonth">
      <formula>AND(MONTH(E4)=MONTH(EDATE(TODAY(),0-1)),YEAR(E4)=YEAR(EDATE(TODAY(),0-1)))</formula>
    </cfRule>
  </conditionalFormatting>
  <conditionalFormatting sqref="G4">
    <cfRule type="timePeriod" dxfId="3" priority="4" timePeriod="lastMonth">
      <formula>AND(MONTH(G4)=MONTH(EDATE(TODAY(),0-1)),YEAR(G4)=YEAR(EDATE(TODAY(),0-1)))</formula>
    </cfRule>
  </conditionalFormatting>
  <conditionalFormatting sqref="I4">
    <cfRule type="timePeriod" dxfId="2" priority="3" timePeriod="lastMonth">
      <formula>AND(MONTH(I4)=MONTH(EDATE(TODAY(),0-1)),YEAR(I4)=YEAR(EDATE(TODAY(),0-1)))</formula>
    </cfRule>
  </conditionalFormatting>
  <conditionalFormatting sqref="K4">
    <cfRule type="timePeriod" dxfId="1" priority="2" timePeriod="lastMonth">
      <formula>AND(MONTH(K4)=MONTH(EDATE(TODAY(),0-1)),YEAR(K4)=YEAR(EDATE(TODAY(),0-1)))</formula>
    </cfRule>
  </conditionalFormatting>
  <conditionalFormatting sqref="M4">
    <cfRule type="timePeriod" dxfId="0" priority="1" timePeriod="lastMonth">
      <formula>AND(MONTH(M4)=MONTH(EDATE(TODAY(),0-1)),YEAR(M4)=YEAR(EDATE(TODAY(),0-1)))</formula>
    </cfRule>
  </conditionalFormatting>
  <conditionalFormatting sqref="D3:D1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{8462E439-40B4-4B26-A228-1B84D8F244C9}</x14:id>
        </ext>
      </extLst>
    </cfRule>
  </conditionalFormatting>
  <pageMargins left="0.75" right="0.75" top="1.25" bottom="1" header="0.5" footer="0.5"/>
  <pageSetup scale="47" orientation="landscape" r:id="rId1"/>
  <headerFooter alignWithMargins="0">
    <oddHeader>&amp;C&amp;"Arial,Bold"&amp;12JROTC Raider Meet Results - Mix
South Paulding High School
17 Oct 2020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62E439-40B4-4B26-A228-1B84D8F24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D3:D13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300"/>
    <pageSetUpPr fitToPage="1"/>
  </sheetPr>
  <dimension ref="A1:T10"/>
  <sheetViews>
    <sheetView zoomScaleNormal="100" workbookViewId="0">
      <selection activeCell="K5" sqref="K5"/>
    </sheetView>
  </sheetViews>
  <sheetFormatPr defaultColWidth="8.81640625" defaultRowHeight="17.5" x14ac:dyDescent="0.35"/>
  <cols>
    <col min="1" max="1" width="8.81640625" style="14"/>
    <col min="2" max="2" width="44.81640625" style="14" bestFit="1" customWidth="1"/>
    <col min="3" max="3" width="14.26953125" style="14" bestFit="1" customWidth="1"/>
    <col min="4" max="4" width="4.54296875" style="14" bestFit="1" customWidth="1"/>
    <col min="5" max="5" width="12.81640625" style="14" bestFit="1" customWidth="1"/>
    <col min="6" max="6" width="4.54296875" style="14" bestFit="1" customWidth="1"/>
    <col min="7" max="7" width="12.1796875" style="14" bestFit="1" customWidth="1"/>
    <col min="8" max="8" width="12.7265625" style="14" bestFit="1" customWidth="1"/>
    <col min="9" max="9" width="12.1796875" style="19" bestFit="1" customWidth="1"/>
    <col min="10" max="10" width="4.54296875" style="14" bestFit="1" customWidth="1"/>
    <col min="11" max="11" width="12.1796875" style="14" bestFit="1" customWidth="1"/>
    <col min="12" max="12" width="4.7265625" style="14" customWidth="1"/>
    <col min="13" max="13" width="14.453125" style="14" customWidth="1"/>
    <col min="14" max="14" width="4.7265625" style="14" customWidth="1"/>
    <col min="15" max="15" width="12.81640625" style="14" customWidth="1"/>
    <col min="16" max="16" width="12.7265625" style="14" customWidth="1"/>
    <col min="17" max="17" width="35.26953125" style="14" customWidth="1"/>
    <col min="18" max="18" width="9.7265625" style="14" bestFit="1" customWidth="1"/>
    <col min="19" max="19" width="12.1796875" style="14" bestFit="1" customWidth="1"/>
    <col min="20" max="16384" width="8.81640625" style="14"/>
  </cols>
  <sheetData>
    <row r="1" spans="1:20" ht="18" thickBot="1" x14ac:dyDescent="0.4">
      <c r="B1" s="97"/>
      <c r="C1" s="98"/>
      <c r="D1" s="98"/>
      <c r="E1" s="98"/>
      <c r="F1" s="98"/>
      <c r="G1" s="98"/>
      <c r="H1" s="98"/>
      <c r="I1" s="99"/>
      <c r="J1" s="98"/>
      <c r="K1" s="98"/>
      <c r="L1" s="98"/>
      <c r="M1" s="98"/>
      <c r="N1" s="98"/>
      <c r="O1" s="98"/>
      <c r="P1" s="98"/>
      <c r="Q1" s="98"/>
      <c r="R1" s="98"/>
      <c r="S1" s="100"/>
    </row>
    <row r="2" spans="1:20" ht="52.5" customHeight="1" thickBot="1" x14ac:dyDescent="0.45">
      <c r="B2" s="51" t="s">
        <v>0</v>
      </c>
      <c r="C2" s="115" t="s">
        <v>86</v>
      </c>
      <c r="D2" s="11" t="s">
        <v>1</v>
      </c>
      <c r="E2" s="106" t="s">
        <v>2</v>
      </c>
      <c r="F2" s="12" t="s">
        <v>1</v>
      </c>
      <c r="G2" s="55" t="s">
        <v>21</v>
      </c>
      <c r="H2" s="48" t="s">
        <v>1</v>
      </c>
      <c r="I2" s="144" t="s">
        <v>3</v>
      </c>
      <c r="J2" s="57" t="s">
        <v>1</v>
      </c>
      <c r="K2" s="136" t="s">
        <v>22</v>
      </c>
      <c r="L2" s="110" t="s">
        <v>1</v>
      </c>
      <c r="M2" s="137" t="s">
        <v>83</v>
      </c>
      <c r="N2" s="138" t="s">
        <v>1</v>
      </c>
      <c r="O2" s="13" t="s">
        <v>11</v>
      </c>
      <c r="P2" s="40" t="s">
        <v>5</v>
      </c>
      <c r="Q2" s="9" t="s">
        <v>0</v>
      </c>
      <c r="R2" s="81" t="s">
        <v>6</v>
      </c>
      <c r="S2" s="58" t="s">
        <v>7</v>
      </c>
    </row>
    <row r="3" spans="1:20" ht="18" x14ac:dyDescent="0.4">
      <c r="A3" s="14">
        <v>1</v>
      </c>
      <c r="B3" s="69" t="s">
        <v>87</v>
      </c>
      <c r="C3" s="27">
        <v>5.713310185185185E-3</v>
      </c>
      <c r="D3" s="15">
        <f>IF(C3&lt;&gt;"",RANK(C3,$C$3:$C$7,1),"")</f>
        <v>2</v>
      </c>
      <c r="E3" s="27">
        <v>6.1111111111111114E-3</v>
      </c>
      <c r="F3" s="15">
        <f>IF(E3&lt;&gt;"",RANK(E3,$E$3:$E$7,1),"")</f>
        <v>3</v>
      </c>
      <c r="G3" s="27">
        <v>2.4939814814814816E-3</v>
      </c>
      <c r="H3" s="15">
        <f>IF(G3&lt;&gt;"",RANK(G3,$G$3:$G$7,1),"")</f>
        <v>3</v>
      </c>
      <c r="I3" s="27">
        <v>2.1212962962962965E-3</v>
      </c>
      <c r="J3" s="15">
        <f>IF(I3&lt;&gt;"",RANK(I3,$I$3:$I$7,1),"")</f>
        <v>3</v>
      </c>
      <c r="K3" s="146">
        <v>3.8089120370370369E-3</v>
      </c>
      <c r="L3" s="16">
        <f>IF(K3&lt;&gt;"",RANK(K3,$K$3:$K$7,1),"")</f>
        <v>2</v>
      </c>
      <c r="M3" s="27">
        <v>2.8262731481481481E-3</v>
      </c>
      <c r="N3" s="16">
        <f>IF(M3&lt;&gt;"",RANK(M3,$M$3:$M$7,1),"")</f>
        <v>3</v>
      </c>
      <c r="O3" s="16">
        <f>SUM(D3,F3,H3,J3,L3,N3)</f>
        <v>16</v>
      </c>
      <c r="P3" s="15">
        <f>IF(O3&lt;&gt;"",RANK(O3,$O$3:$O$7,1),"")</f>
        <v>3</v>
      </c>
      <c r="Q3" s="37" t="str">
        <f t="shared" ref="Q3:Q7" si="0">IF(B3&lt;&gt;"",B3,"")</f>
        <v>Cherokee Female</v>
      </c>
      <c r="R3" s="82"/>
      <c r="S3" s="70">
        <f>SUM(K3,I3,G3,E3,C3,M3)</f>
        <v>2.307488425925926E-2</v>
      </c>
      <c r="T3" s="14" t="s">
        <v>104</v>
      </c>
    </row>
    <row r="4" spans="1:20" ht="18" x14ac:dyDescent="0.4">
      <c r="A4" s="14">
        <v>2</v>
      </c>
      <c r="B4" s="69" t="s">
        <v>100</v>
      </c>
      <c r="C4" s="27">
        <v>5.620717592592593E-3</v>
      </c>
      <c r="D4" s="15">
        <f t="shared" ref="D4:D7" si="1">IF(C4&lt;&gt;"",RANK(C4,$C$3:$C$7,1),"")</f>
        <v>1</v>
      </c>
      <c r="E4" s="27">
        <v>4.5929398148148145E-3</v>
      </c>
      <c r="F4" s="15">
        <f t="shared" ref="F4:F7" si="2">IF(E4&lt;&gt;"",RANK(E4,$E$3:$E$7,1),"")</f>
        <v>1</v>
      </c>
      <c r="G4" s="27">
        <v>2.4488425925925923E-3</v>
      </c>
      <c r="H4" s="15">
        <f t="shared" ref="H4:H7" si="3">IF(G4&lt;&gt;"",RANK(G4,$G$3:$G$7,1),"")</f>
        <v>1</v>
      </c>
      <c r="I4" s="142">
        <v>3.5267361111111107E-3</v>
      </c>
      <c r="J4" s="15">
        <f t="shared" ref="J4:J7" si="4">IF(I4&lt;&gt;"",RANK(I4,$I$3:$I$7,1),"")</f>
        <v>5</v>
      </c>
      <c r="K4" s="27">
        <v>3.7820601851851852E-3</v>
      </c>
      <c r="L4" s="16">
        <f t="shared" ref="L4:L7" si="5">IF(K4&lt;&gt;"",RANK(K4,$K$3:$K$7,1),"")</f>
        <v>1</v>
      </c>
      <c r="M4" s="27">
        <v>2.7524305555555557E-3</v>
      </c>
      <c r="N4" s="16">
        <f t="shared" ref="N4:N7" si="6">IF(M4&lt;&gt;"",RANK(M4,$M$3:$M$7,1),"")</f>
        <v>1</v>
      </c>
      <c r="O4" s="16">
        <f t="shared" ref="O4:O7" si="7">SUM(D4,F4,H4,J4,L4,N4)</f>
        <v>10</v>
      </c>
      <c r="P4" s="15">
        <f t="shared" ref="P4:P7" si="8">IF(O4&lt;&gt;"",RANK(O4,$O$3:$O$7,1),"")</f>
        <v>1</v>
      </c>
      <c r="Q4" s="37" t="str">
        <f t="shared" si="0"/>
        <v>Richmond Hill Female</v>
      </c>
      <c r="R4" s="82"/>
      <c r="S4" s="70">
        <f t="shared" ref="S4:S7" si="9">SUM(K4,I4,G4,E4,C4,M4)</f>
        <v>2.2723726851851853E-2</v>
      </c>
      <c r="T4" s="14" t="s">
        <v>105</v>
      </c>
    </row>
    <row r="5" spans="1:20" ht="18" x14ac:dyDescent="0.4">
      <c r="A5" s="14">
        <v>3</v>
      </c>
      <c r="B5" s="69" t="s">
        <v>101</v>
      </c>
      <c r="C5" s="27">
        <v>8.8940972222222234E-3</v>
      </c>
      <c r="D5" s="15">
        <f t="shared" si="1"/>
        <v>4</v>
      </c>
      <c r="E5" s="27">
        <v>6.3002314814814822E-3</v>
      </c>
      <c r="F5" s="15">
        <f t="shared" si="2"/>
        <v>4</v>
      </c>
      <c r="G5" s="27">
        <v>2.7215277777777776E-3</v>
      </c>
      <c r="H5" s="15">
        <f t="shared" si="3"/>
        <v>4</v>
      </c>
      <c r="I5" s="27">
        <v>1.6866898148148147E-3</v>
      </c>
      <c r="J5" s="15">
        <f t="shared" si="4"/>
        <v>2</v>
      </c>
      <c r="K5" s="142">
        <v>4.9697916666666666E-3</v>
      </c>
      <c r="L5" s="16">
        <f t="shared" si="5"/>
        <v>5</v>
      </c>
      <c r="M5" s="27">
        <v>3.1320601851851852E-3</v>
      </c>
      <c r="N5" s="16">
        <f t="shared" si="6"/>
        <v>4</v>
      </c>
      <c r="O5" s="16">
        <f t="shared" si="7"/>
        <v>23</v>
      </c>
      <c r="P5" s="15">
        <f t="shared" si="8"/>
        <v>4</v>
      </c>
      <c r="Q5" s="37" t="str">
        <f t="shared" si="0"/>
        <v>New Hampstead Female Gold</v>
      </c>
      <c r="R5" s="82"/>
      <c r="S5" s="70">
        <f t="shared" si="9"/>
        <v>2.7704398148148152E-2</v>
      </c>
      <c r="T5" s="14" t="s">
        <v>104</v>
      </c>
    </row>
    <row r="6" spans="1:20" ht="18" x14ac:dyDescent="0.4">
      <c r="A6" s="14">
        <v>4</v>
      </c>
      <c r="B6" s="69" t="s">
        <v>102</v>
      </c>
      <c r="C6" s="27">
        <v>9.069791666666667E-3</v>
      </c>
      <c r="D6" s="15">
        <f t="shared" si="1"/>
        <v>5</v>
      </c>
      <c r="E6" s="147">
        <v>7.9629629629629634E-3</v>
      </c>
      <c r="F6" s="15">
        <f t="shared" si="2"/>
        <v>5</v>
      </c>
      <c r="G6" s="27">
        <v>3.280439814814815E-3</v>
      </c>
      <c r="H6" s="15">
        <f t="shared" si="3"/>
        <v>5</v>
      </c>
      <c r="I6" s="27">
        <v>2.1799768518518518E-3</v>
      </c>
      <c r="J6" s="15">
        <f t="shared" si="4"/>
        <v>4</v>
      </c>
      <c r="K6" s="142">
        <v>4.2317129629629632E-3</v>
      </c>
      <c r="L6" s="16">
        <f t="shared" si="5"/>
        <v>4</v>
      </c>
      <c r="M6" s="27">
        <v>3.417824074074074E-3</v>
      </c>
      <c r="N6" s="16">
        <f t="shared" si="6"/>
        <v>5</v>
      </c>
      <c r="O6" s="16">
        <f t="shared" si="7"/>
        <v>28</v>
      </c>
      <c r="P6" s="15">
        <f t="shared" si="8"/>
        <v>5</v>
      </c>
      <c r="Q6" s="37" t="str">
        <f t="shared" si="0"/>
        <v>New Hampstead Female Maroon</v>
      </c>
      <c r="R6" s="82"/>
      <c r="S6" s="70">
        <f t="shared" si="9"/>
        <v>3.0142708333333334E-2</v>
      </c>
      <c r="T6" s="14" t="s">
        <v>104</v>
      </c>
    </row>
    <row r="7" spans="1:20" ht="18.5" thickBot="1" x14ac:dyDescent="0.45">
      <c r="A7" s="14">
        <v>5</v>
      </c>
      <c r="B7" s="69" t="s">
        <v>88</v>
      </c>
      <c r="C7" s="27">
        <v>6.4431712962962967E-3</v>
      </c>
      <c r="D7" s="15">
        <f t="shared" si="1"/>
        <v>3</v>
      </c>
      <c r="E7" s="27">
        <v>5.2151620370370364E-3</v>
      </c>
      <c r="F7" s="15">
        <f t="shared" si="2"/>
        <v>2</v>
      </c>
      <c r="G7" s="27">
        <v>2.4682870370370371E-3</v>
      </c>
      <c r="H7" s="15">
        <f t="shared" si="3"/>
        <v>2</v>
      </c>
      <c r="I7" s="27">
        <v>1.3491898148148148E-3</v>
      </c>
      <c r="J7" s="15">
        <f t="shared" si="4"/>
        <v>1</v>
      </c>
      <c r="K7" s="27">
        <v>3.9622685185185186E-3</v>
      </c>
      <c r="L7" s="16">
        <f t="shared" si="5"/>
        <v>3</v>
      </c>
      <c r="M7" s="27">
        <v>2.780902777777778E-3</v>
      </c>
      <c r="N7" s="16">
        <f t="shared" si="6"/>
        <v>2</v>
      </c>
      <c r="O7" s="16">
        <f t="shared" si="7"/>
        <v>13</v>
      </c>
      <c r="P7" s="15">
        <f t="shared" si="8"/>
        <v>2</v>
      </c>
      <c r="Q7" s="37" t="str">
        <f t="shared" si="0"/>
        <v xml:space="preserve">Northside Female </v>
      </c>
      <c r="R7" s="82"/>
      <c r="S7" s="70">
        <f t="shared" si="9"/>
        <v>2.2218981481481482E-2</v>
      </c>
      <c r="T7" s="14" t="s">
        <v>104</v>
      </c>
    </row>
    <row r="8" spans="1:20" ht="18" x14ac:dyDescent="0.4">
      <c r="B8" s="83" t="s">
        <v>8</v>
      </c>
      <c r="C8" s="84"/>
      <c r="D8" s="85"/>
      <c r="E8" s="84"/>
      <c r="F8" s="85"/>
      <c r="G8" s="84"/>
      <c r="H8" s="85"/>
      <c r="I8" s="84"/>
      <c r="J8" s="85"/>
      <c r="K8" s="84"/>
      <c r="L8" s="16"/>
      <c r="M8" s="84"/>
      <c r="N8" s="86"/>
      <c r="O8" s="86"/>
      <c r="P8" s="85"/>
      <c r="Q8" s="87"/>
      <c r="R8" s="88"/>
      <c r="S8" s="89"/>
    </row>
    <row r="9" spans="1:20" ht="18" x14ac:dyDescent="0.4">
      <c r="B9" s="50" t="s">
        <v>9</v>
      </c>
      <c r="C9" s="26"/>
      <c r="D9" s="15"/>
      <c r="E9" s="26"/>
      <c r="F9" s="15"/>
      <c r="G9" s="26"/>
      <c r="H9" s="15"/>
      <c r="I9" s="26"/>
      <c r="J9" s="15"/>
      <c r="K9" s="26"/>
      <c r="L9" s="16"/>
      <c r="M9" s="26"/>
      <c r="N9" s="16"/>
      <c r="O9" s="17"/>
      <c r="P9" s="29"/>
      <c r="Q9" s="37"/>
      <c r="R9" s="82"/>
      <c r="S9" s="70"/>
    </row>
    <row r="10" spans="1:20" ht="18.5" thickBot="1" x14ac:dyDescent="0.45">
      <c r="B10" s="90" t="s">
        <v>10</v>
      </c>
      <c r="C10" s="91"/>
      <c r="D10" s="79"/>
      <c r="E10" s="91"/>
      <c r="F10" s="79"/>
      <c r="G10" s="91"/>
      <c r="H10" s="79"/>
      <c r="I10" s="91"/>
      <c r="J10" s="79"/>
      <c r="K10" s="91"/>
      <c r="L10" s="114"/>
      <c r="M10" s="91"/>
      <c r="N10" s="114"/>
      <c r="O10" s="92"/>
      <c r="P10" s="93"/>
      <c r="Q10" s="94"/>
      <c r="R10" s="95"/>
      <c r="S10" s="96"/>
    </row>
  </sheetData>
  <sortState xmlns:xlrd2="http://schemas.microsoft.com/office/spreadsheetml/2017/richdata2" ref="B3:B7">
    <sortCondition ref="B3:B7"/>
  </sortState>
  <pageMargins left="0.75" right="0.75" top="1.5" bottom="1" header="0.5" footer="0.5"/>
  <pageSetup scale="57" orientation="landscape" r:id="rId1"/>
  <headerFooter alignWithMargins="0">
    <oddHeader>&amp;C&amp;"Arial,Bold"&amp;12JROTC Raider Meet Results - Female
South Paulding High School
17 Oct 2020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83FF"/>
    <pageSetUpPr fitToPage="1"/>
  </sheetPr>
  <dimension ref="A1:S16"/>
  <sheetViews>
    <sheetView showRuler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ColWidth="8.81640625" defaultRowHeight="17.5" x14ac:dyDescent="0.35"/>
  <cols>
    <col min="1" max="1" width="8.81640625" style="14"/>
    <col min="2" max="2" width="34" style="14" customWidth="1"/>
    <col min="3" max="3" width="16.81640625" style="14" bestFit="1" customWidth="1"/>
    <col min="4" max="4" width="8.54296875" style="14" customWidth="1"/>
    <col min="5" max="5" width="16.81640625" style="14" customWidth="1"/>
    <col min="6" max="6" width="8.54296875" style="14" bestFit="1" customWidth="1"/>
    <col min="7" max="7" width="13.54296875" style="14" customWidth="1"/>
    <col min="8" max="8" width="8.54296875" style="14" bestFit="1" customWidth="1"/>
    <col min="9" max="9" width="18" style="19" bestFit="1" customWidth="1"/>
    <col min="10" max="10" width="8.54296875" style="14" bestFit="1" customWidth="1"/>
    <col min="11" max="11" width="12.1796875" style="14" customWidth="1"/>
    <col min="12" max="12" width="7.54296875" style="14" customWidth="1"/>
    <col min="13" max="13" width="17.26953125" style="14" customWidth="1"/>
    <col min="14" max="14" width="8" style="14" customWidth="1"/>
    <col min="15" max="15" width="14.81640625" style="14" customWidth="1"/>
    <col min="16" max="16" width="9.1796875" style="14" bestFit="1" customWidth="1"/>
    <col min="17" max="17" width="21.7265625" style="14" customWidth="1"/>
    <col min="18" max="18" width="10.453125" style="14" customWidth="1"/>
    <col min="19" max="19" width="12.81640625" style="14" customWidth="1"/>
    <col min="20" max="16384" width="8.81640625" style="14"/>
  </cols>
  <sheetData>
    <row r="1" spans="1:19" ht="18" thickBot="1" x14ac:dyDescent="0.4">
      <c r="B1" s="64"/>
      <c r="C1" s="65"/>
      <c r="D1" s="65"/>
      <c r="E1" s="65"/>
      <c r="F1" s="65"/>
      <c r="G1" s="65"/>
      <c r="H1" s="65"/>
      <c r="I1" s="66"/>
      <c r="J1" s="65"/>
      <c r="K1" s="65"/>
      <c r="L1" s="65"/>
      <c r="M1" s="65"/>
      <c r="N1" s="65"/>
      <c r="O1" s="65"/>
      <c r="P1" s="65"/>
      <c r="Q1" s="65"/>
      <c r="R1" s="65"/>
      <c r="S1" s="67"/>
    </row>
    <row r="2" spans="1:19" ht="54" x14ac:dyDescent="0.4">
      <c r="B2" s="51" t="s">
        <v>0</v>
      </c>
      <c r="C2" s="139" t="s">
        <v>86</v>
      </c>
      <c r="D2" s="140" t="s">
        <v>1</v>
      </c>
      <c r="E2" s="106" t="s">
        <v>2</v>
      </c>
      <c r="F2" s="12" t="s">
        <v>1</v>
      </c>
      <c r="G2" s="55" t="s">
        <v>21</v>
      </c>
      <c r="H2" s="48" t="s">
        <v>1</v>
      </c>
      <c r="I2" s="109" t="s">
        <v>3</v>
      </c>
      <c r="J2" s="110" t="s">
        <v>1</v>
      </c>
      <c r="K2" s="56" t="s">
        <v>22</v>
      </c>
      <c r="L2" s="57" t="s">
        <v>1</v>
      </c>
      <c r="M2" s="111" t="s">
        <v>83</v>
      </c>
      <c r="N2" s="113" t="s">
        <v>1</v>
      </c>
      <c r="O2" s="13" t="s">
        <v>4</v>
      </c>
      <c r="P2" s="39" t="s">
        <v>5</v>
      </c>
      <c r="Q2" s="35" t="s">
        <v>0</v>
      </c>
      <c r="R2" s="15" t="s">
        <v>6</v>
      </c>
      <c r="S2" s="68" t="s">
        <v>7</v>
      </c>
    </row>
    <row r="3" spans="1:19" ht="18" x14ac:dyDescent="0.4">
      <c r="A3" s="14">
        <v>1</v>
      </c>
      <c r="B3" s="141" t="s">
        <v>95</v>
      </c>
      <c r="C3" s="27">
        <v>5.1715277777777775E-3</v>
      </c>
      <c r="D3" s="15">
        <f t="shared" ref="D3:D10" si="0">IF(C3&lt;&gt;"",RANK(C3,$C$3:$C$10,1),"")</f>
        <v>6</v>
      </c>
      <c r="E3" s="27">
        <v>4.0649305555555551E-3</v>
      </c>
      <c r="F3" s="15">
        <f t="shared" ref="F3:F10" si="1">IF(E3&lt;&gt;"",RANK(E3,$E$3:$E$10,1),"")</f>
        <v>6</v>
      </c>
      <c r="G3" s="27">
        <v>2.2613425925925926E-3</v>
      </c>
      <c r="H3" s="15">
        <f t="shared" ref="H3:H10" si="2">IF(G3&lt;&gt;"",RANK(G3,$G$3:$G$10,1),"")</f>
        <v>7</v>
      </c>
      <c r="I3" s="142">
        <v>1.807638888888889E-3</v>
      </c>
      <c r="J3" s="15">
        <f t="shared" ref="J3:J10" si="3">IF(I3&lt;&gt;"",RANK(I3,$I$3:$I$10,1),"")</f>
        <v>6</v>
      </c>
      <c r="K3" s="27">
        <v>3.0659722222222221E-3</v>
      </c>
      <c r="L3" s="16">
        <f t="shared" ref="L3:L10" si="4">IF(K3&lt;&gt;"",RANK(K3,$K$3:$K$10,1),"")</f>
        <v>6</v>
      </c>
      <c r="M3" s="27">
        <v>4.1975694444444447E-3</v>
      </c>
      <c r="N3" s="16">
        <f t="shared" ref="N3:N10" si="5">IF(M3&lt;&gt;"",RANK(M3,$M$3:$M$10,1),"")</f>
        <v>7</v>
      </c>
      <c r="O3" s="36">
        <f>SUM(D3,F3,H3,J3,L3,N3)</f>
        <v>38</v>
      </c>
      <c r="P3" s="15">
        <f t="shared" ref="P3:P10" si="6">IF(O3&lt;&gt;"",RANK(O3,$O$3:$O$10,1),"")</f>
        <v>7</v>
      </c>
      <c r="Q3" s="37" t="str">
        <f t="shared" ref="Q3:Q10" si="7">IF(B3&lt;&gt;"",B3,"")</f>
        <v>Central, Carolton Male</v>
      </c>
      <c r="R3" s="15"/>
      <c r="S3" s="70">
        <f t="shared" ref="S3:S10" si="8">SUM(K3,I3,G3,E3,C3,M3)</f>
        <v>2.0568981481481483E-2</v>
      </c>
    </row>
    <row r="4" spans="1:19" ht="18" x14ac:dyDescent="0.4">
      <c r="A4" s="14">
        <v>2</v>
      </c>
      <c r="B4" s="141" t="s">
        <v>96</v>
      </c>
      <c r="C4" s="27">
        <v>4.4251157407407407E-3</v>
      </c>
      <c r="D4" s="15">
        <f t="shared" si="0"/>
        <v>2</v>
      </c>
      <c r="E4" s="142">
        <v>4.2018518518518524E-3</v>
      </c>
      <c r="F4" s="15">
        <f t="shared" si="1"/>
        <v>7</v>
      </c>
      <c r="G4" s="27">
        <v>1.9104166666666666E-3</v>
      </c>
      <c r="H4" s="15">
        <f t="shared" si="2"/>
        <v>3</v>
      </c>
      <c r="I4" s="27">
        <v>2.0305555555555554E-3</v>
      </c>
      <c r="J4" s="15">
        <f t="shared" si="3"/>
        <v>7</v>
      </c>
      <c r="K4" s="27">
        <v>2.7921296296296296E-3</v>
      </c>
      <c r="L4" s="16">
        <f t="shared" si="4"/>
        <v>5</v>
      </c>
      <c r="M4" s="27">
        <v>3.6363425925925925E-3</v>
      </c>
      <c r="N4" s="16">
        <f t="shared" si="5"/>
        <v>4</v>
      </c>
      <c r="O4" s="36">
        <f t="shared" ref="O4:O10" si="9">SUM(D4,F4,H4,J4,L4,N4)</f>
        <v>28</v>
      </c>
      <c r="P4" s="15">
        <f t="shared" si="6"/>
        <v>5</v>
      </c>
      <c r="Q4" s="37" t="str">
        <f t="shared" si="7"/>
        <v>Cherokee Male</v>
      </c>
      <c r="R4" s="15"/>
      <c r="S4" s="70">
        <f t="shared" si="8"/>
        <v>1.8996412037037037E-2</v>
      </c>
    </row>
    <row r="5" spans="1:19" ht="18" x14ac:dyDescent="0.4">
      <c r="A5" s="14">
        <v>3</v>
      </c>
      <c r="B5" s="141" t="s">
        <v>94</v>
      </c>
      <c r="C5" s="27">
        <v>4.7136574074074077E-3</v>
      </c>
      <c r="D5" s="15">
        <f t="shared" si="0"/>
        <v>5</v>
      </c>
      <c r="E5" s="27">
        <v>3.7003472222222221E-3</v>
      </c>
      <c r="F5" s="15">
        <f t="shared" si="1"/>
        <v>3</v>
      </c>
      <c r="G5" s="27">
        <v>1.9974537037037035E-3</v>
      </c>
      <c r="H5" s="15">
        <f t="shared" si="2"/>
        <v>4</v>
      </c>
      <c r="I5" s="27">
        <v>1.1310185185185184E-3</v>
      </c>
      <c r="J5" s="15">
        <f t="shared" si="3"/>
        <v>2</v>
      </c>
      <c r="K5" s="27">
        <v>2.7561342592592594E-3</v>
      </c>
      <c r="L5" s="16">
        <f t="shared" si="4"/>
        <v>3</v>
      </c>
      <c r="M5" s="27">
        <v>3.5609953703703706E-3</v>
      </c>
      <c r="N5" s="16">
        <f t="shared" si="5"/>
        <v>3</v>
      </c>
      <c r="O5" s="36">
        <f t="shared" si="9"/>
        <v>20</v>
      </c>
      <c r="P5" s="15">
        <f t="shared" si="6"/>
        <v>3</v>
      </c>
      <c r="Q5" s="37" t="str">
        <f t="shared" si="7"/>
        <v>Glynn Academy Male</v>
      </c>
      <c r="R5" s="15"/>
      <c r="S5" s="70">
        <f t="shared" si="8"/>
        <v>1.785960648148148E-2</v>
      </c>
    </row>
    <row r="6" spans="1:19" ht="18" x14ac:dyDescent="0.4">
      <c r="A6" s="14">
        <v>4</v>
      </c>
      <c r="B6" s="141" t="s">
        <v>97</v>
      </c>
      <c r="C6" s="145">
        <v>4.5370370370370373E-3</v>
      </c>
      <c r="D6" s="15">
        <f t="shared" si="0"/>
        <v>3</v>
      </c>
      <c r="E6" s="142">
        <v>7.8819444444444449E-3</v>
      </c>
      <c r="F6" s="15">
        <f t="shared" si="1"/>
        <v>8</v>
      </c>
      <c r="G6" s="27">
        <v>3.3671296296296296E-3</v>
      </c>
      <c r="H6" s="15">
        <f t="shared" si="2"/>
        <v>8</v>
      </c>
      <c r="I6" s="27">
        <v>5.5555555555555558E-3</v>
      </c>
      <c r="J6" s="15">
        <f t="shared" si="3"/>
        <v>8</v>
      </c>
      <c r="K6" s="27">
        <v>1.3194444444444444E-2</v>
      </c>
      <c r="L6" s="16">
        <f t="shared" si="4"/>
        <v>8</v>
      </c>
      <c r="M6" s="27">
        <v>5.8787037037037037E-3</v>
      </c>
      <c r="N6" s="16">
        <f t="shared" si="5"/>
        <v>8</v>
      </c>
      <c r="O6" s="36">
        <f t="shared" si="9"/>
        <v>43</v>
      </c>
      <c r="P6" s="15">
        <f t="shared" si="6"/>
        <v>8</v>
      </c>
      <c r="Q6" s="37" t="str">
        <f t="shared" si="7"/>
        <v>Houston County</v>
      </c>
      <c r="R6" s="15"/>
      <c r="S6" s="70">
        <f t="shared" si="8"/>
        <v>4.041481481481482E-2</v>
      </c>
    </row>
    <row r="7" spans="1:19" ht="18" x14ac:dyDescent="0.4">
      <c r="A7" s="14">
        <v>5</v>
      </c>
      <c r="B7" s="141" t="s">
        <v>99</v>
      </c>
      <c r="C7" s="27">
        <v>4.3729166666666664E-3</v>
      </c>
      <c r="D7" s="15">
        <f t="shared" si="0"/>
        <v>1</v>
      </c>
      <c r="E7" s="27">
        <v>3.9236111111111112E-3</v>
      </c>
      <c r="F7" s="15">
        <f t="shared" si="1"/>
        <v>4</v>
      </c>
      <c r="G7" s="27">
        <v>1.8293981481481481E-3</v>
      </c>
      <c r="H7" s="15">
        <f t="shared" si="2"/>
        <v>2</v>
      </c>
      <c r="I7" s="142">
        <v>1.6476851851851854E-3</v>
      </c>
      <c r="J7" s="15">
        <f t="shared" si="3"/>
        <v>5</v>
      </c>
      <c r="K7" s="27">
        <v>2.5839120370370369E-3</v>
      </c>
      <c r="L7" s="16">
        <f t="shared" si="4"/>
        <v>2</v>
      </c>
      <c r="M7" s="27">
        <v>3.3436342592592593E-3</v>
      </c>
      <c r="N7" s="16">
        <f t="shared" si="5"/>
        <v>2</v>
      </c>
      <c r="O7" s="36">
        <f t="shared" si="9"/>
        <v>16</v>
      </c>
      <c r="P7" s="15">
        <f t="shared" si="6"/>
        <v>2</v>
      </c>
      <c r="Q7" s="37" t="str">
        <f t="shared" si="7"/>
        <v>Richmond Hill Male</v>
      </c>
      <c r="R7" s="15"/>
      <c r="S7" s="70">
        <f t="shared" si="8"/>
        <v>1.7701157407407409E-2</v>
      </c>
    </row>
    <row r="8" spans="1:19" ht="18" x14ac:dyDescent="0.4">
      <c r="A8" s="14">
        <v>6</v>
      </c>
      <c r="B8" s="141" t="s">
        <v>93</v>
      </c>
      <c r="C8" s="27">
        <v>5.6729166666666664E-3</v>
      </c>
      <c r="D8" s="15">
        <f t="shared" si="0"/>
        <v>8</v>
      </c>
      <c r="E8" s="27">
        <v>4.0466435185185189E-3</v>
      </c>
      <c r="F8" s="15">
        <f t="shared" si="1"/>
        <v>5</v>
      </c>
      <c r="G8" s="27">
        <v>2.0936342592592591E-3</v>
      </c>
      <c r="H8" s="15">
        <f t="shared" si="2"/>
        <v>6</v>
      </c>
      <c r="I8" s="27">
        <v>1.5927083333333336E-3</v>
      </c>
      <c r="J8" s="15">
        <f t="shared" si="3"/>
        <v>4</v>
      </c>
      <c r="K8" s="27">
        <v>3.1068287037037037E-3</v>
      </c>
      <c r="L8" s="16">
        <f t="shared" si="4"/>
        <v>7</v>
      </c>
      <c r="M8" s="27">
        <v>3.7221064814814812E-3</v>
      </c>
      <c r="N8" s="16">
        <f t="shared" si="5"/>
        <v>5</v>
      </c>
      <c r="O8" s="36">
        <f t="shared" si="9"/>
        <v>35</v>
      </c>
      <c r="P8" s="15">
        <f t="shared" si="6"/>
        <v>6</v>
      </c>
      <c r="Q8" s="37" t="str">
        <f t="shared" si="7"/>
        <v>New Hampstead Male</v>
      </c>
      <c r="R8" s="15"/>
      <c r="S8" s="70">
        <f t="shared" si="8"/>
        <v>2.0234837962962965E-2</v>
      </c>
    </row>
    <row r="9" spans="1:19" ht="18" x14ac:dyDescent="0.4">
      <c r="A9" s="14">
        <v>7</v>
      </c>
      <c r="B9" s="141" t="s">
        <v>85</v>
      </c>
      <c r="C9" s="27">
        <v>4.6142361111111115E-3</v>
      </c>
      <c r="D9" s="15">
        <f t="shared" si="0"/>
        <v>4</v>
      </c>
      <c r="E9" s="27">
        <v>3.6172453703703701E-3</v>
      </c>
      <c r="F9" s="15">
        <f t="shared" si="1"/>
        <v>2</v>
      </c>
      <c r="G9" s="27">
        <v>1.8160879629629629E-3</v>
      </c>
      <c r="H9" s="15">
        <f t="shared" si="2"/>
        <v>1</v>
      </c>
      <c r="I9" s="27">
        <v>1.169212962962963E-3</v>
      </c>
      <c r="J9" s="15">
        <f t="shared" si="3"/>
        <v>3</v>
      </c>
      <c r="K9" s="27">
        <v>2.5487268518518519E-3</v>
      </c>
      <c r="L9" s="16">
        <f t="shared" si="4"/>
        <v>1</v>
      </c>
      <c r="M9" s="27">
        <v>3.2140046296296296E-3</v>
      </c>
      <c r="N9" s="16">
        <f t="shared" si="5"/>
        <v>1</v>
      </c>
      <c r="O9" s="36">
        <f t="shared" si="9"/>
        <v>12</v>
      </c>
      <c r="P9" s="15">
        <f t="shared" si="6"/>
        <v>1</v>
      </c>
      <c r="Q9" s="37" t="str">
        <f t="shared" si="7"/>
        <v>Northside Male #1</v>
      </c>
      <c r="R9" s="15"/>
      <c r="S9" s="70">
        <f t="shared" si="8"/>
        <v>1.6979513888888888E-2</v>
      </c>
    </row>
    <row r="10" spans="1:19" ht="18" x14ac:dyDescent="0.4">
      <c r="A10" s="14">
        <v>8</v>
      </c>
      <c r="B10" s="141" t="s">
        <v>84</v>
      </c>
      <c r="C10" s="27">
        <v>5.3939814814814814E-3</v>
      </c>
      <c r="D10" s="15">
        <f t="shared" si="0"/>
        <v>7</v>
      </c>
      <c r="E10" s="27">
        <v>3.4461805555555556E-3</v>
      </c>
      <c r="F10" s="15">
        <f t="shared" si="1"/>
        <v>1</v>
      </c>
      <c r="G10" s="27">
        <v>2.0182870370370372E-3</v>
      </c>
      <c r="H10" s="15">
        <f t="shared" si="2"/>
        <v>5</v>
      </c>
      <c r="I10" s="27">
        <v>1.0319444444444445E-3</v>
      </c>
      <c r="J10" s="15">
        <f t="shared" si="3"/>
        <v>1</v>
      </c>
      <c r="K10" s="27">
        <v>2.7905092592592591E-3</v>
      </c>
      <c r="L10" s="16">
        <f t="shared" si="4"/>
        <v>4</v>
      </c>
      <c r="M10" s="27">
        <v>3.9168981481481485E-3</v>
      </c>
      <c r="N10" s="16">
        <f t="shared" si="5"/>
        <v>6</v>
      </c>
      <c r="O10" s="36">
        <f t="shared" si="9"/>
        <v>24</v>
      </c>
      <c r="P10" s="15">
        <f t="shared" si="6"/>
        <v>4</v>
      </c>
      <c r="Q10" s="37" t="str">
        <f t="shared" si="7"/>
        <v>Perry Male #1</v>
      </c>
      <c r="R10" s="15"/>
      <c r="S10" s="70">
        <f t="shared" si="8"/>
        <v>1.8597800925925927E-2</v>
      </c>
    </row>
    <row r="11" spans="1:19" ht="18" x14ac:dyDescent="0.4">
      <c r="B11" s="71" t="s">
        <v>8</v>
      </c>
      <c r="C11" s="34"/>
      <c r="D11" s="31"/>
      <c r="E11" s="28"/>
      <c r="F11" s="31"/>
      <c r="G11" s="52"/>
      <c r="H11" s="31"/>
      <c r="I11" s="30" t="s">
        <v>106</v>
      </c>
      <c r="J11" s="31"/>
      <c r="K11" s="28"/>
      <c r="L11" s="28"/>
      <c r="M11" s="28"/>
      <c r="N11" s="28"/>
      <c r="O11" s="28"/>
      <c r="P11" s="38"/>
      <c r="Q11" s="28"/>
      <c r="R11" s="15"/>
      <c r="S11" s="72"/>
    </row>
    <row r="12" spans="1:19" ht="18" x14ac:dyDescent="0.4">
      <c r="B12" s="73" t="s">
        <v>9</v>
      </c>
      <c r="C12" s="32"/>
      <c r="D12" s="31"/>
      <c r="E12" s="28"/>
      <c r="F12" s="31"/>
      <c r="G12" s="28"/>
      <c r="H12" s="31"/>
      <c r="I12" s="30"/>
      <c r="J12" s="31"/>
      <c r="K12" s="28"/>
      <c r="L12" s="28"/>
      <c r="M12" s="28"/>
      <c r="N12" s="28"/>
      <c r="O12" s="28"/>
      <c r="P12" s="31"/>
      <c r="Q12" s="28"/>
      <c r="R12" s="15"/>
      <c r="S12" s="72"/>
    </row>
    <row r="13" spans="1:19" ht="18.5" thickBot="1" x14ac:dyDescent="0.45">
      <c r="B13" s="74" t="s">
        <v>10</v>
      </c>
      <c r="C13" s="75"/>
      <c r="D13" s="76"/>
      <c r="E13" s="77"/>
      <c r="F13" s="76"/>
      <c r="G13" s="77"/>
      <c r="H13" s="76"/>
      <c r="I13" s="78"/>
      <c r="J13" s="76"/>
      <c r="K13" s="77"/>
      <c r="L13" s="77"/>
      <c r="M13" s="77"/>
      <c r="N13" s="77"/>
      <c r="O13" s="77"/>
      <c r="P13" s="76"/>
      <c r="Q13" s="77"/>
      <c r="R13" s="79"/>
      <c r="S13" s="80"/>
    </row>
    <row r="15" spans="1:19" ht="18" x14ac:dyDescent="0.4">
      <c r="C15" s="18"/>
    </row>
    <row r="16" spans="1:19" ht="18" x14ac:dyDescent="0.35">
      <c r="C16" s="20"/>
    </row>
  </sheetData>
  <sortState xmlns:xlrd2="http://schemas.microsoft.com/office/spreadsheetml/2017/richdata2" ref="B3:B10">
    <sortCondition ref="B3:B10"/>
  </sortState>
  <phoneticPr fontId="7" type="noConversion"/>
  <pageMargins left="0.75" right="0.75" top="1.5" bottom="1" header="0.5" footer="0.5"/>
  <pageSetup scale="47" orientation="landscape" r:id="rId1"/>
  <headerFooter alignWithMargins="0">
    <oddHeader>&amp;C&amp;"Arial,Bold"&amp;12JROTC Raider Meet Results - Male
South Paulding High School
17 Oct 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tabSelected="1" topLeftCell="A25" workbookViewId="0">
      <selection activeCell="B4" sqref="B4"/>
    </sheetView>
  </sheetViews>
  <sheetFormatPr defaultColWidth="8.81640625" defaultRowHeight="17.5" x14ac:dyDescent="0.35"/>
  <cols>
    <col min="1" max="1" width="6.1796875" style="14" customWidth="1"/>
    <col min="2" max="2" width="27.1796875" style="14" customWidth="1"/>
    <col min="3" max="3" width="5.81640625" style="14" customWidth="1"/>
    <col min="4" max="4" width="29.1796875" style="14" bestFit="1" customWidth="1"/>
    <col min="5" max="5" width="5.81640625" style="14" customWidth="1"/>
    <col min="6" max="6" width="25.26953125" style="14" customWidth="1"/>
    <col min="7" max="16384" width="8.81640625" style="14"/>
  </cols>
  <sheetData>
    <row r="1" spans="1:6" ht="23.5" thickBot="1" x14ac:dyDescent="0.55000000000000004">
      <c r="A1" s="154" t="s">
        <v>12</v>
      </c>
      <c r="B1" s="154"/>
      <c r="C1" s="154"/>
      <c r="D1" s="154"/>
      <c r="E1" s="154"/>
      <c r="F1" s="154"/>
    </row>
    <row r="2" spans="1:6" ht="18" x14ac:dyDescent="0.35">
      <c r="A2" s="181" t="s">
        <v>13</v>
      </c>
      <c r="B2" s="182"/>
      <c r="C2" s="183" t="s">
        <v>14</v>
      </c>
      <c r="D2" s="184"/>
      <c r="E2" s="185" t="s">
        <v>15</v>
      </c>
      <c r="F2" s="186"/>
    </row>
    <row r="3" spans="1:6" ht="18" x14ac:dyDescent="0.4">
      <c r="A3" s="187" t="str">
        <f>Female!$C2</f>
        <v>Team Run</v>
      </c>
      <c r="B3" s="188"/>
      <c r="C3" s="189" t="str">
        <f>Female!$C2</f>
        <v>Team Run</v>
      </c>
      <c r="D3" s="188"/>
      <c r="E3" s="189" t="str">
        <f>Female!$C2</f>
        <v>Team Run</v>
      </c>
      <c r="F3" s="190"/>
    </row>
    <row r="4" spans="1:6" x14ac:dyDescent="0.35">
      <c r="A4" s="104">
        <v>3</v>
      </c>
      <c r="B4" s="129" t="str">
        <f>VLOOKUP(A4,Female!D:Q,14,FALSE)</f>
        <v xml:space="preserve">Northside Female </v>
      </c>
      <c r="C4" s="116">
        <v>3</v>
      </c>
      <c r="D4" s="129" t="str">
        <f>VLOOKUP(C4,Mix!D:Q,14,FALSE)</f>
        <v>Veterans Mixed Pink</v>
      </c>
      <c r="E4" s="116">
        <v>3</v>
      </c>
      <c r="F4" s="117" t="str">
        <f>VLOOKUP(E4,Male!D:Q,14,FALSE)</f>
        <v>Houston County</v>
      </c>
    </row>
    <row r="5" spans="1:6" x14ac:dyDescent="0.35">
      <c r="A5" s="104">
        <v>2</v>
      </c>
      <c r="B5" s="129" t="str">
        <f>VLOOKUP(A5,Female!D:Q,14,FALSE)</f>
        <v>Cherokee Female</v>
      </c>
      <c r="C5" s="116">
        <v>2</v>
      </c>
      <c r="D5" s="129" t="str">
        <f>VLOOKUP(C5,Mix!D:Q,14,FALSE)</f>
        <v>Veterans Mixed Grey</v>
      </c>
      <c r="E5" s="116">
        <v>2</v>
      </c>
      <c r="F5" s="117" t="str">
        <f>VLOOKUP(E5,Male!D:Q,14,FALSE)</f>
        <v>Cherokee Male</v>
      </c>
    </row>
    <row r="6" spans="1:6" ht="18" thickBot="1" x14ac:dyDescent="0.4">
      <c r="A6" s="105">
        <v>1</v>
      </c>
      <c r="B6" s="129" t="str">
        <f>VLOOKUP(A6,Female!D:Q,14,FALSE)</f>
        <v>Richmond Hill Female</v>
      </c>
      <c r="C6" s="118">
        <v>1</v>
      </c>
      <c r="D6" s="130" t="str">
        <f>VLOOKUP(C6,Mix!D:Q,14,FALSE)</f>
        <v>Perry Mixed Gold</v>
      </c>
      <c r="E6" s="118">
        <v>1</v>
      </c>
      <c r="F6" s="117" t="str">
        <f>VLOOKUP(E6,Male!D:Q,14,FALSE)</f>
        <v>Richmond Hill Male</v>
      </c>
    </row>
    <row r="7" spans="1:6" ht="18" thickBot="1" x14ac:dyDescent="0.4">
      <c r="A7" s="47"/>
      <c r="C7" s="119"/>
      <c r="E7" s="119"/>
      <c r="F7" s="120"/>
    </row>
    <row r="8" spans="1:6" ht="18.5" thickBot="1" x14ac:dyDescent="0.45">
      <c r="A8" s="169" t="str">
        <f>Female!$E2</f>
        <v>Obstacle Course</v>
      </c>
      <c r="B8" s="170"/>
      <c r="C8" s="171" t="str">
        <f>Female!$E2</f>
        <v>Obstacle Course</v>
      </c>
      <c r="D8" s="170"/>
      <c r="E8" s="171" t="str">
        <f>Female!$E2</f>
        <v>Obstacle Course</v>
      </c>
      <c r="F8" s="172"/>
    </row>
    <row r="9" spans="1:6" x14ac:dyDescent="0.35">
      <c r="A9" s="41">
        <v>3</v>
      </c>
      <c r="B9" s="131" t="str">
        <f>VLOOKUP(A9,Female!F:Q,12,FALSE)</f>
        <v>Cherokee Female</v>
      </c>
      <c r="C9" s="121">
        <v>3</v>
      </c>
      <c r="D9" s="131" t="str">
        <f>VLOOKUP(C9,Mix!F:Q,12,FALSE)</f>
        <v>Perry Mixed Maroon</v>
      </c>
      <c r="E9" s="121">
        <v>3</v>
      </c>
      <c r="F9" s="122" t="str">
        <f>VLOOKUP(E9,Male!F:Q,12,FALSE)</f>
        <v>Glynn Academy Male</v>
      </c>
    </row>
    <row r="10" spans="1:6" x14ac:dyDescent="0.35">
      <c r="A10" s="43">
        <v>2</v>
      </c>
      <c r="B10" s="132" t="str">
        <f>VLOOKUP(A10,Female!F:Q,12,FALSE)</f>
        <v xml:space="preserve">Northside Female </v>
      </c>
      <c r="C10" s="123">
        <v>2</v>
      </c>
      <c r="D10" s="132" t="str">
        <f>VLOOKUP(C10,Mix!F:Q,12,FALSE)</f>
        <v>Veterans Mixed Grey</v>
      </c>
      <c r="E10" s="123">
        <v>2</v>
      </c>
      <c r="F10" s="124" t="str">
        <f>VLOOKUP(E10,Male!F:Q,12,FALSE)</f>
        <v>Northside Male #1</v>
      </c>
    </row>
    <row r="11" spans="1:6" ht="18" thickBot="1" x14ac:dyDescent="0.4">
      <c r="A11" s="45">
        <v>1</v>
      </c>
      <c r="B11" s="133" t="str">
        <f>VLOOKUP(A11,Female!F:Q,12,FALSE)</f>
        <v>Richmond Hill Female</v>
      </c>
      <c r="C11" s="125">
        <v>1</v>
      </c>
      <c r="D11" s="133" t="str">
        <f>VLOOKUP(C11,Mix!F:Q,12,FALSE)</f>
        <v>Perry Mixed Gold</v>
      </c>
      <c r="E11" s="125">
        <v>1</v>
      </c>
      <c r="F11" s="126" t="str">
        <f>VLOOKUP(E11,Male!F:Q,12,FALSE)</f>
        <v>Perry Male #1</v>
      </c>
    </row>
    <row r="12" spans="1:6" ht="18" thickBot="1" x14ac:dyDescent="0.4">
      <c r="A12" s="47"/>
      <c r="C12" s="119"/>
      <c r="E12" s="119"/>
      <c r="F12" s="120"/>
    </row>
    <row r="13" spans="1:6" ht="18.5" thickBot="1" x14ac:dyDescent="0.45">
      <c r="A13" s="177" t="str">
        <f>Female!$G2</f>
        <v>CCR</v>
      </c>
      <c r="B13" s="178"/>
      <c r="C13" s="179" t="str">
        <f>Female!$G2</f>
        <v>CCR</v>
      </c>
      <c r="D13" s="178"/>
      <c r="E13" s="179" t="str">
        <f>Female!$G2</f>
        <v>CCR</v>
      </c>
      <c r="F13" s="180"/>
    </row>
    <row r="14" spans="1:6" x14ac:dyDescent="0.35">
      <c r="A14" s="41">
        <v>3</v>
      </c>
      <c r="B14" s="131" t="str">
        <f>VLOOKUP(A14,Female!H:Q,10,FALSE)</f>
        <v>Cherokee Female</v>
      </c>
      <c r="C14" s="121">
        <v>3</v>
      </c>
      <c r="D14" s="131" t="str">
        <f>VLOOKUP(C14,Mix!H:Q,10,FALSE)</f>
        <v>Veterans Mixed Pink</v>
      </c>
      <c r="E14" s="121">
        <v>3</v>
      </c>
      <c r="F14" s="122" t="str">
        <f>VLOOKUP(E14,Male!H:Q,10,FALSE)</f>
        <v>Cherokee Male</v>
      </c>
    </row>
    <row r="15" spans="1:6" x14ac:dyDescent="0.35">
      <c r="A15" s="43">
        <v>2</v>
      </c>
      <c r="B15" s="132" t="str">
        <f>VLOOKUP(A15,Female!H:Q,10,FALSE)</f>
        <v xml:space="preserve">Northside Female </v>
      </c>
      <c r="C15" s="123">
        <v>2</v>
      </c>
      <c r="D15" s="131" t="str">
        <f>VLOOKUP(C15,Mix!H:Q,10,FALSE)</f>
        <v>Perry Mixed Gold</v>
      </c>
      <c r="E15" s="123">
        <v>2</v>
      </c>
      <c r="F15" s="124" t="str">
        <f>VLOOKUP(E15,Male!H:Q,10,FALSE)</f>
        <v>Richmond Hill Male</v>
      </c>
    </row>
    <row r="16" spans="1:6" x14ac:dyDescent="0.35">
      <c r="A16" s="45">
        <v>1</v>
      </c>
      <c r="B16" s="133" t="str">
        <f>VLOOKUP(A16,Female!H:Q,10,FALSE)</f>
        <v>Richmond Hill Female</v>
      </c>
      <c r="C16" s="125">
        <v>1</v>
      </c>
      <c r="D16" s="131" t="str">
        <f>VLOOKUP(C16,Mix!H:Q,10,FALSE)</f>
        <v>Veterans Mixed Grey</v>
      </c>
      <c r="E16" s="125">
        <v>1</v>
      </c>
      <c r="F16" s="126" t="str">
        <f>VLOOKUP(E16,Male!H:Q,10,FALSE)</f>
        <v>Northside Male #1</v>
      </c>
    </row>
    <row r="17" spans="1:6" x14ac:dyDescent="0.35">
      <c r="A17" s="47"/>
      <c r="C17" s="119"/>
      <c r="E17" s="119"/>
      <c r="F17" s="120"/>
    </row>
    <row r="18" spans="1:6" ht="18.5" thickBot="1" x14ac:dyDescent="0.45">
      <c r="A18" s="173" t="str">
        <f>Female!$I2</f>
        <v>Rope Bridge</v>
      </c>
      <c r="B18" s="174"/>
      <c r="C18" s="175" t="str">
        <f>Female!$I2</f>
        <v>Rope Bridge</v>
      </c>
      <c r="D18" s="174"/>
      <c r="E18" s="175" t="str">
        <f>Female!$I2</f>
        <v>Rope Bridge</v>
      </c>
      <c r="F18" s="176"/>
    </row>
    <row r="19" spans="1:6" x14ac:dyDescent="0.35">
      <c r="A19" s="41">
        <v>3</v>
      </c>
      <c r="B19" s="131" t="str">
        <f>VLOOKUP(A19,Female!J:Q,8,FALSE)</f>
        <v>Cherokee Female</v>
      </c>
      <c r="C19" s="121">
        <v>3</v>
      </c>
      <c r="D19" s="131" t="str">
        <f>VLOOKUP(C19,Mix!J:Q,8,FALSE)</f>
        <v>Colquitt Mixed A</v>
      </c>
      <c r="E19" s="121">
        <v>3</v>
      </c>
      <c r="F19" s="122" t="str">
        <f>VLOOKUP(E19,Male!J:Q,8,FALSE)</f>
        <v>Northside Male #1</v>
      </c>
    </row>
    <row r="20" spans="1:6" x14ac:dyDescent="0.35">
      <c r="A20" s="43">
        <v>2</v>
      </c>
      <c r="B20" s="132" t="str">
        <f>VLOOKUP(A20,Female!J:Q,8,FALSE)</f>
        <v>New Hampstead Female Gold</v>
      </c>
      <c r="C20" s="123">
        <v>2</v>
      </c>
      <c r="D20" s="132" t="str">
        <f>VLOOKUP(C20,Mix!J:Q,8,FALSE)</f>
        <v>Perry Mixed Gold</v>
      </c>
      <c r="E20" s="123">
        <v>2</v>
      </c>
      <c r="F20" s="124" t="str">
        <f>VLOOKUP(E20,Male!J:Q,8,FALSE)</f>
        <v>Glynn Academy Male</v>
      </c>
    </row>
    <row r="21" spans="1:6" ht="18" thickBot="1" x14ac:dyDescent="0.4">
      <c r="A21" s="45">
        <v>1</v>
      </c>
      <c r="B21" s="133" t="str">
        <f>VLOOKUP(A21,Female!J:Q,8,FALSE)</f>
        <v xml:space="preserve">Northside Female </v>
      </c>
      <c r="C21" s="125">
        <v>1</v>
      </c>
      <c r="D21" s="133" t="str">
        <f>VLOOKUP(C21,Mix!J:Q,8,FALSE)</f>
        <v>Veterans Mixed Grey</v>
      </c>
      <c r="E21" s="125">
        <v>1</v>
      </c>
      <c r="F21" s="126" t="str">
        <f>VLOOKUP(E21,Male!J:Q,8,FALSE)</f>
        <v>Perry Male #1</v>
      </c>
    </row>
    <row r="22" spans="1:6" ht="18" thickBot="1" x14ac:dyDescent="0.4">
      <c r="A22" s="47"/>
      <c r="C22" s="119"/>
      <c r="E22" s="119"/>
      <c r="F22" s="120"/>
    </row>
    <row r="23" spans="1:6" ht="18.5" thickBot="1" x14ac:dyDescent="0.45">
      <c r="A23" s="148" t="str">
        <f>Female!$K2</f>
        <v>RFC</v>
      </c>
      <c r="B23" s="149"/>
      <c r="C23" s="150" t="str">
        <f>Female!$K2</f>
        <v>RFC</v>
      </c>
      <c r="D23" s="149"/>
      <c r="E23" s="150" t="str">
        <f>Female!$K2</f>
        <v>RFC</v>
      </c>
      <c r="F23" s="151"/>
    </row>
    <row r="24" spans="1:6" x14ac:dyDescent="0.35">
      <c r="A24" s="41">
        <v>3</v>
      </c>
      <c r="B24" s="131" t="str">
        <f>VLOOKUP(A24,Female!L:Q,6,FALSE)</f>
        <v xml:space="preserve">Northside Female </v>
      </c>
      <c r="C24" s="121">
        <v>3</v>
      </c>
      <c r="D24" s="131" t="str">
        <f>VLOOKUP(C24,Mix!L:Q,6,FALSE)</f>
        <v>Perry Mixed Maroon</v>
      </c>
      <c r="E24" s="121">
        <v>3</v>
      </c>
      <c r="F24" s="122" t="str">
        <f>VLOOKUP(E24,Male!L:Q,6,FALSE)</f>
        <v>Glynn Academy Male</v>
      </c>
    </row>
    <row r="25" spans="1:6" x14ac:dyDescent="0.35">
      <c r="A25" s="43">
        <v>2</v>
      </c>
      <c r="B25" s="132" t="str">
        <f>VLOOKUP(A25,Female!L:Q,6,FALSE)</f>
        <v>Cherokee Female</v>
      </c>
      <c r="C25" s="123">
        <v>2</v>
      </c>
      <c r="D25" s="132" t="str">
        <f>VLOOKUP(C25,Mix!L:Q,6,FALSE)</f>
        <v>Perry Mixed Gold</v>
      </c>
      <c r="E25" s="123">
        <v>2</v>
      </c>
      <c r="F25" s="124" t="str">
        <f>VLOOKUP(E25,Male!L:Q,6,FALSE)</f>
        <v>Richmond Hill Male</v>
      </c>
    </row>
    <row r="26" spans="1:6" ht="18" thickBot="1" x14ac:dyDescent="0.4">
      <c r="A26" s="45">
        <v>1</v>
      </c>
      <c r="B26" s="133" t="str">
        <f>VLOOKUP(A26,Female!L:Q,6,FALSE)</f>
        <v>Richmond Hill Female</v>
      </c>
      <c r="C26" s="125">
        <v>1</v>
      </c>
      <c r="D26" s="133" t="str">
        <f>VLOOKUP(C26,Mix!L:Q,6,FALSE)</f>
        <v>Veterans Mixed Grey</v>
      </c>
      <c r="E26" s="125">
        <v>1</v>
      </c>
      <c r="F26" s="126" t="str">
        <f>VLOOKUP(E26,Male!L:Q,6,FALSE)</f>
        <v>Northside Male #1</v>
      </c>
    </row>
    <row r="27" spans="1:6" ht="18" thickBot="1" x14ac:dyDescent="0.4">
      <c r="A27" s="47"/>
      <c r="C27" s="119"/>
      <c r="E27" s="119"/>
      <c r="F27" s="120"/>
    </row>
    <row r="28" spans="1:6" ht="18.5" thickBot="1" x14ac:dyDescent="0.45">
      <c r="A28" s="165" t="str">
        <f>Female!$M2</f>
        <v>Sand Bag Relay</v>
      </c>
      <c r="B28" s="166"/>
      <c r="C28" s="167" t="str">
        <f>Female!$M2</f>
        <v>Sand Bag Relay</v>
      </c>
      <c r="D28" s="166"/>
      <c r="E28" s="167" t="str">
        <f>Female!$M2</f>
        <v>Sand Bag Relay</v>
      </c>
      <c r="F28" s="168"/>
    </row>
    <row r="29" spans="1:6" x14ac:dyDescent="0.35">
      <c r="A29" s="41">
        <v>3</v>
      </c>
      <c r="B29" s="131" t="str">
        <f>VLOOKUP(A29,Female!N:Q,4,FALSE)</f>
        <v>Cherokee Female</v>
      </c>
      <c r="C29" s="121">
        <v>3</v>
      </c>
      <c r="D29" s="131" t="str">
        <f>VLOOKUP(C29,Mix!N:Q,4,FALSE)</f>
        <v>Veterans Mixed Tan</v>
      </c>
      <c r="E29" s="121">
        <v>3</v>
      </c>
      <c r="F29" s="122" t="str">
        <f>VLOOKUP(E29,Male!N:Q,4,FALSE)</f>
        <v>Glynn Academy Male</v>
      </c>
    </row>
    <row r="30" spans="1:6" x14ac:dyDescent="0.35">
      <c r="A30" s="43">
        <v>2</v>
      </c>
      <c r="B30" s="132" t="str">
        <f>VLOOKUP(A30,Female!N:Q,4,FALSE)</f>
        <v xml:space="preserve">Northside Female </v>
      </c>
      <c r="C30" s="123">
        <v>2</v>
      </c>
      <c r="D30" s="132" t="str">
        <f>VLOOKUP(C30,Mix!N:Q,4,FALSE)</f>
        <v>Perry Mixed Gold</v>
      </c>
      <c r="E30" s="123">
        <v>2</v>
      </c>
      <c r="F30" s="124" t="str">
        <f>VLOOKUP(E30,Male!N:Q,4,FALSE)</f>
        <v>Richmond Hill Male</v>
      </c>
    </row>
    <row r="31" spans="1:6" x14ac:dyDescent="0.35">
      <c r="A31" s="45">
        <v>1</v>
      </c>
      <c r="B31" s="133" t="str">
        <f>VLOOKUP(A31,Female!N:Q,4,FALSE)</f>
        <v>Richmond Hill Female</v>
      </c>
      <c r="C31" s="127">
        <v>1</v>
      </c>
      <c r="D31" s="134" t="str">
        <f>VLOOKUP(C31,Mix!N:Q,4,FALSE)</f>
        <v>Veterans Mixed Grey</v>
      </c>
      <c r="E31" s="127">
        <v>1</v>
      </c>
      <c r="F31" s="128" t="str">
        <f>VLOOKUP(E31,Male!N:Q,4,FALSE)</f>
        <v>Northside Male #1</v>
      </c>
    </row>
    <row r="32" spans="1:6" x14ac:dyDescent="0.35">
      <c r="A32" s="152" t="s">
        <v>16</v>
      </c>
      <c r="B32" s="153"/>
      <c r="C32" s="154"/>
      <c r="D32" s="154"/>
      <c r="E32" s="154"/>
      <c r="F32" s="155"/>
    </row>
    <row r="33" spans="1:6" x14ac:dyDescent="0.35">
      <c r="A33" s="156"/>
      <c r="B33" s="157"/>
      <c r="C33" s="157"/>
      <c r="D33" s="157"/>
      <c r="E33" s="157"/>
      <c r="F33" s="158"/>
    </row>
    <row r="34" spans="1:6" ht="18" x14ac:dyDescent="0.4">
      <c r="A34" s="159" t="s">
        <v>13</v>
      </c>
      <c r="B34" s="160"/>
      <c r="C34" s="161" t="s">
        <v>14</v>
      </c>
      <c r="D34" s="162"/>
      <c r="E34" s="163" t="s">
        <v>15</v>
      </c>
      <c r="F34" s="164"/>
    </row>
    <row r="35" spans="1:6" x14ac:dyDescent="0.35">
      <c r="A35" s="41">
        <v>3</v>
      </c>
      <c r="B35" s="44" t="str">
        <f>VLOOKUP(A35,Female!P:Q,2,FALSE)</f>
        <v>Cherokee Female</v>
      </c>
      <c r="C35" s="41">
        <v>3</v>
      </c>
      <c r="D35" s="44" t="str">
        <f>VLOOKUP(C35,Mix!P:Q,2,FALSE)</f>
        <v>Veterans Mixed Pink</v>
      </c>
      <c r="E35" s="41">
        <v>3</v>
      </c>
      <c r="F35" s="42" t="str">
        <f>VLOOKUP(E35,Male!P:Q,2,FALSE)</f>
        <v>Glynn Academy Male</v>
      </c>
    </row>
    <row r="36" spans="1:6" x14ac:dyDescent="0.35">
      <c r="A36" s="43">
        <v>2</v>
      </c>
      <c r="B36" s="44" t="str">
        <f>VLOOKUP(A36,Female!P:Q,2,FALSE)</f>
        <v xml:space="preserve">Northside Female </v>
      </c>
      <c r="C36" s="43">
        <v>2</v>
      </c>
      <c r="D36" s="44" t="str">
        <f>VLOOKUP(C36,Mix!P:Q,2,FALSE)</f>
        <v>Perry Mixed Gold</v>
      </c>
      <c r="E36" s="43">
        <v>2</v>
      </c>
      <c r="F36" s="42" t="str">
        <f>VLOOKUP(E36,Male!P:Q,2,FALSE)</f>
        <v>Richmond Hill Male</v>
      </c>
    </row>
    <row r="37" spans="1:6" x14ac:dyDescent="0.35">
      <c r="A37" s="45">
        <v>1</v>
      </c>
      <c r="B37" s="46" t="str">
        <f>VLOOKUP(A37,Female!P:Q,2,FALSE)</f>
        <v>Richmond Hill Female</v>
      </c>
      <c r="C37" s="45">
        <v>1</v>
      </c>
      <c r="D37" s="46" t="str">
        <f>VLOOKUP(C37,Mix!P:Q,2,FALSE)</f>
        <v>Veterans Mixed Grey</v>
      </c>
      <c r="E37" s="45">
        <v>1</v>
      </c>
      <c r="F37" s="42" t="str">
        <f>VLOOKUP(E37,Male!P:Q,2,FALSE)</f>
        <v>Northside Male #1</v>
      </c>
    </row>
  </sheetData>
  <mergeCells count="26">
    <mergeCell ref="A1:F1"/>
    <mergeCell ref="A2:B2"/>
    <mergeCell ref="C2:D2"/>
    <mergeCell ref="E2:F2"/>
    <mergeCell ref="A3:B3"/>
    <mergeCell ref="C3:D3"/>
    <mergeCell ref="E3:F3"/>
    <mergeCell ref="A8:B8"/>
    <mergeCell ref="C8:D8"/>
    <mergeCell ref="E8:F8"/>
    <mergeCell ref="A18:B18"/>
    <mergeCell ref="C18:D18"/>
    <mergeCell ref="E18:F18"/>
    <mergeCell ref="A13:B13"/>
    <mergeCell ref="C13:D13"/>
    <mergeCell ref="E13:F13"/>
    <mergeCell ref="A23:B23"/>
    <mergeCell ref="C23:D23"/>
    <mergeCell ref="E23:F23"/>
    <mergeCell ref="A32:F33"/>
    <mergeCell ref="A34:B34"/>
    <mergeCell ref="C34:D34"/>
    <mergeCell ref="E34:F34"/>
    <mergeCell ref="A28:B28"/>
    <mergeCell ref="C28:D28"/>
    <mergeCell ref="E28:F28"/>
  </mergeCell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workbookViewId="0">
      <selection activeCell="E2" sqref="E2:F2"/>
    </sheetView>
  </sheetViews>
  <sheetFormatPr defaultRowHeight="12.5" x14ac:dyDescent="0.25"/>
  <cols>
    <col min="1" max="1" width="2.81640625" bestFit="1" customWidth="1"/>
    <col min="2" max="2" width="18.1796875" customWidth="1"/>
    <col min="3" max="3" width="2.81640625" bestFit="1" customWidth="1"/>
    <col min="4" max="4" width="22.26953125" customWidth="1"/>
    <col min="5" max="5" width="2.81640625" bestFit="1" customWidth="1"/>
    <col min="6" max="6" width="28" customWidth="1"/>
    <col min="7" max="7" width="2" bestFit="1" customWidth="1"/>
    <col min="8" max="8" width="19.453125" customWidth="1"/>
  </cols>
  <sheetData>
    <row r="1" spans="1:8" ht="18" x14ac:dyDescent="0.25">
      <c r="A1" s="192" t="s">
        <v>17</v>
      </c>
      <c r="B1" s="192"/>
      <c r="C1" s="193" t="s">
        <v>18</v>
      </c>
      <c r="D1" s="193"/>
      <c r="E1" s="194" t="s">
        <v>19</v>
      </c>
      <c r="F1" s="194"/>
    </row>
    <row r="2" spans="1:8" ht="18" x14ac:dyDescent="0.4">
      <c r="A2" s="195"/>
      <c r="B2" s="195"/>
      <c r="C2" s="195"/>
      <c r="D2" s="195"/>
      <c r="E2" s="195"/>
      <c r="F2" s="195"/>
    </row>
    <row r="3" spans="1:8" ht="17.5" x14ac:dyDescent="0.35">
      <c r="A3" s="101"/>
      <c r="B3" s="14"/>
      <c r="C3" s="101"/>
      <c r="D3" s="14"/>
      <c r="E3" s="101"/>
      <c r="F3" s="14"/>
    </row>
    <row r="4" spans="1:8" ht="17.5" x14ac:dyDescent="0.35">
      <c r="A4" s="101"/>
      <c r="B4" s="14"/>
      <c r="C4" s="101"/>
      <c r="D4" s="14"/>
      <c r="E4" s="101"/>
      <c r="F4" s="14"/>
    </row>
    <row r="5" spans="1:8" ht="17.5" x14ac:dyDescent="0.35">
      <c r="A5" s="101"/>
      <c r="B5" s="14"/>
      <c r="C5" s="101"/>
      <c r="D5" s="14"/>
      <c r="E5" s="101"/>
      <c r="F5" s="14"/>
    </row>
    <row r="6" spans="1:8" x14ac:dyDescent="0.25">
      <c r="A6" s="191" t="s">
        <v>20</v>
      </c>
      <c r="B6" s="191"/>
      <c r="C6" s="191"/>
      <c r="D6" s="191"/>
      <c r="E6" s="191"/>
      <c r="F6" s="191"/>
      <c r="G6" s="191"/>
      <c r="H6" s="191"/>
    </row>
    <row r="7" spans="1:8" ht="32.25" customHeight="1" x14ac:dyDescent="0.35">
      <c r="A7" s="102"/>
      <c r="B7" s="103" t="s">
        <v>21</v>
      </c>
      <c r="C7" s="103"/>
      <c r="D7" s="103" t="s">
        <v>22</v>
      </c>
      <c r="E7" s="103"/>
      <c r="F7" s="103" t="s">
        <v>23</v>
      </c>
      <c r="G7" s="103"/>
      <c r="H7" s="103" t="s">
        <v>24</v>
      </c>
    </row>
    <row r="8" spans="1:8" ht="32.25" customHeight="1" x14ac:dyDescent="0.25">
      <c r="A8" s="103">
        <v>3</v>
      </c>
      <c r="B8" s="103"/>
      <c r="C8" s="103">
        <v>3</v>
      </c>
      <c r="D8" s="103"/>
      <c r="E8" s="103">
        <v>3</v>
      </c>
      <c r="F8" s="103"/>
      <c r="G8" s="103">
        <v>3</v>
      </c>
      <c r="H8" s="103"/>
    </row>
    <row r="9" spans="1:8" ht="32.25" customHeight="1" x14ac:dyDescent="0.25">
      <c r="A9" s="103">
        <v>2</v>
      </c>
      <c r="B9" s="103"/>
      <c r="C9" s="103">
        <v>2</v>
      </c>
      <c r="D9" s="103"/>
      <c r="E9" s="103">
        <v>2</v>
      </c>
      <c r="F9" s="103"/>
      <c r="G9" s="103">
        <v>2</v>
      </c>
      <c r="H9" s="103"/>
    </row>
    <row r="10" spans="1:8" ht="31.5" customHeight="1" x14ac:dyDescent="0.25">
      <c r="A10" s="103">
        <v>1</v>
      </c>
      <c r="B10" s="103"/>
      <c r="C10" s="103">
        <v>1</v>
      </c>
      <c r="D10" s="103"/>
      <c r="E10" s="103">
        <v>1</v>
      </c>
      <c r="F10" s="103"/>
      <c r="G10" s="103">
        <v>1</v>
      </c>
      <c r="H10" s="103"/>
    </row>
    <row r="11" spans="1:8" ht="30" customHeight="1" x14ac:dyDescent="0.25"/>
    <row r="12" spans="1:8" ht="16.5" customHeight="1" x14ac:dyDescent="0.25">
      <c r="A12" s="191" t="s">
        <v>25</v>
      </c>
      <c r="B12" s="191"/>
      <c r="C12" s="191"/>
      <c r="D12" s="191"/>
      <c r="E12" s="191"/>
      <c r="F12" s="191"/>
      <c r="G12" s="191"/>
      <c r="H12" s="191"/>
    </row>
    <row r="13" spans="1:8" ht="32.25" customHeight="1" x14ac:dyDescent="0.35">
      <c r="A13" s="102"/>
      <c r="B13" s="103" t="s">
        <v>21</v>
      </c>
      <c r="C13" s="103"/>
      <c r="D13" s="103" t="s">
        <v>22</v>
      </c>
      <c r="E13" s="103"/>
      <c r="F13" s="103" t="s">
        <v>23</v>
      </c>
      <c r="G13" s="103"/>
      <c r="H13" s="103" t="s">
        <v>24</v>
      </c>
    </row>
    <row r="14" spans="1:8" ht="32.25" customHeight="1" x14ac:dyDescent="0.25">
      <c r="A14" s="103">
        <v>3</v>
      </c>
      <c r="B14" s="103"/>
      <c r="C14" s="103">
        <v>3</v>
      </c>
      <c r="D14" s="103"/>
      <c r="E14" s="103">
        <v>3</v>
      </c>
      <c r="F14" s="103"/>
      <c r="G14" s="103">
        <v>3</v>
      </c>
      <c r="H14" s="103"/>
    </row>
    <row r="15" spans="1:8" ht="32.25" customHeight="1" x14ac:dyDescent="0.25">
      <c r="A15" s="103">
        <v>2</v>
      </c>
      <c r="B15" s="103"/>
      <c r="C15" s="103">
        <v>2</v>
      </c>
      <c r="D15" s="103"/>
      <c r="E15" s="103">
        <v>2</v>
      </c>
      <c r="F15" s="103"/>
      <c r="G15" s="103">
        <v>2</v>
      </c>
      <c r="H15" s="103"/>
    </row>
    <row r="16" spans="1:8" ht="32.25" customHeight="1" x14ac:dyDescent="0.25">
      <c r="A16" s="103">
        <v>1</v>
      </c>
      <c r="B16" s="103"/>
      <c r="C16" s="103">
        <v>1</v>
      </c>
      <c r="D16" s="103"/>
      <c r="E16" s="103">
        <v>1</v>
      </c>
      <c r="F16" s="103"/>
      <c r="G16" s="103">
        <v>1</v>
      </c>
      <c r="H16" s="103"/>
    </row>
    <row r="17" spans="1:8" ht="19.5" customHeight="1" x14ac:dyDescent="0.25"/>
    <row r="18" spans="1:8" ht="15.75" customHeight="1" x14ac:dyDescent="0.25">
      <c r="A18" s="191" t="s">
        <v>26</v>
      </c>
      <c r="B18" s="191"/>
      <c r="C18" s="191"/>
      <c r="D18" s="191"/>
      <c r="E18" s="191"/>
      <c r="F18" s="191"/>
      <c r="G18" s="191"/>
      <c r="H18" s="191"/>
    </row>
    <row r="19" spans="1:8" ht="32.25" customHeight="1" x14ac:dyDescent="0.35">
      <c r="A19" s="102"/>
      <c r="B19" s="103" t="s">
        <v>21</v>
      </c>
      <c r="C19" s="103"/>
      <c r="D19" s="103" t="s">
        <v>22</v>
      </c>
      <c r="E19" s="103"/>
      <c r="F19" s="103" t="s">
        <v>23</v>
      </c>
      <c r="G19" s="103"/>
      <c r="H19" s="103" t="s">
        <v>24</v>
      </c>
    </row>
    <row r="20" spans="1:8" ht="32.25" customHeight="1" x14ac:dyDescent="0.25">
      <c r="A20" s="103">
        <v>3</v>
      </c>
      <c r="B20" s="103"/>
      <c r="C20" s="103">
        <v>3</v>
      </c>
      <c r="D20" s="103"/>
      <c r="E20" s="103">
        <v>3</v>
      </c>
      <c r="F20" s="103"/>
      <c r="G20" s="103">
        <v>3</v>
      </c>
      <c r="H20" s="103"/>
    </row>
    <row r="21" spans="1:8" ht="32.25" customHeight="1" x14ac:dyDescent="0.25">
      <c r="A21" s="103">
        <v>2</v>
      </c>
      <c r="B21" s="103"/>
      <c r="C21" s="103">
        <v>2</v>
      </c>
      <c r="D21" s="103"/>
      <c r="E21" s="103">
        <v>2</v>
      </c>
      <c r="F21" s="103"/>
      <c r="G21" s="103">
        <v>2</v>
      </c>
      <c r="H21" s="103"/>
    </row>
    <row r="22" spans="1:8" ht="32.25" customHeight="1" x14ac:dyDescent="0.25">
      <c r="A22" s="103">
        <v>1</v>
      </c>
      <c r="B22" s="103"/>
      <c r="C22" s="103">
        <v>1</v>
      </c>
      <c r="D22" s="103"/>
      <c r="E22" s="103">
        <v>1</v>
      </c>
      <c r="F22" s="103"/>
      <c r="G22" s="103">
        <v>1</v>
      </c>
      <c r="H22" s="103"/>
    </row>
  </sheetData>
  <mergeCells count="9">
    <mergeCell ref="A6:H6"/>
    <mergeCell ref="A12:H12"/>
    <mergeCell ref="A18:H18"/>
    <mergeCell ref="A1:B1"/>
    <mergeCell ref="C1:D1"/>
    <mergeCell ref="E1:F1"/>
    <mergeCell ref="A2:B2"/>
    <mergeCell ref="C2:D2"/>
    <mergeCell ref="E2:F2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3"/>
  <sheetViews>
    <sheetView zoomScaleNormal="100" workbookViewId="0">
      <selection activeCell="C35" sqref="C35"/>
    </sheetView>
  </sheetViews>
  <sheetFormatPr defaultColWidth="10.81640625" defaultRowHeight="15.5" x14ac:dyDescent="0.35"/>
  <cols>
    <col min="1" max="1" width="28.1796875" style="8" bestFit="1" customWidth="1"/>
    <col min="2" max="2" width="10.81640625" style="8"/>
    <col min="3" max="3" width="29" style="8" customWidth="1"/>
    <col min="4" max="16384" width="10.81640625" style="8"/>
  </cols>
  <sheetData>
    <row r="1" spans="1:3" x14ac:dyDescent="0.35">
      <c r="A1" s="22" t="s">
        <v>27</v>
      </c>
    </row>
    <row r="2" spans="1:3" x14ac:dyDescent="0.35">
      <c r="A2" s="53" t="s">
        <v>28</v>
      </c>
      <c r="B2" s="8" t="s">
        <v>29</v>
      </c>
    </row>
    <row r="3" spans="1:3" x14ac:dyDescent="0.35">
      <c r="A3" s="53"/>
    </row>
    <row r="4" spans="1:3" x14ac:dyDescent="0.35">
      <c r="A4" s="53" t="s">
        <v>30</v>
      </c>
      <c r="B4" s="8" t="s">
        <v>31</v>
      </c>
    </row>
    <row r="5" spans="1:3" x14ac:dyDescent="0.35">
      <c r="A5" s="54"/>
      <c r="B5" s="8" t="s">
        <v>32</v>
      </c>
    </row>
    <row r="6" spans="1:3" x14ac:dyDescent="0.35">
      <c r="B6" s="8" t="s">
        <v>33</v>
      </c>
    </row>
    <row r="7" spans="1:3" x14ac:dyDescent="0.35">
      <c r="A7" s="53"/>
    </row>
    <row r="8" spans="1:3" x14ac:dyDescent="0.35">
      <c r="A8" s="53" t="s">
        <v>34</v>
      </c>
      <c r="B8" s="8" t="s">
        <v>35</v>
      </c>
    </row>
    <row r="9" spans="1:3" x14ac:dyDescent="0.35">
      <c r="A9" s="53" t="s">
        <v>36</v>
      </c>
      <c r="B9" s="8" t="s">
        <v>37</v>
      </c>
    </row>
    <row r="10" spans="1:3" x14ac:dyDescent="0.35">
      <c r="A10" s="53" t="s">
        <v>38</v>
      </c>
      <c r="B10" s="8" t="s">
        <v>39</v>
      </c>
    </row>
    <row r="11" spans="1:3" x14ac:dyDescent="0.35">
      <c r="A11" s="53"/>
      <c r="C11" s="8" t="s">
        <v>40</v>
      </c>
    </row>
    <row r="12" spans="1:3" x14ac:dyDescent="0.35">
      <c r="A12" s="53"/>
      <c r="C12" s="25" t="s">
        <v>41</v>
      </c>
    </row>
    <row r="13" spans="1:3" x14ac:dyDescent="0.35">
      <c r="A13" s="53"/>
      <c r="C13" s="8" t="s">
        <v>42</v>
      </c>
    </row>
    <row r="14" spans="1:3" x14ac:dyDescent="0.35">
      <c r="A14" s="53"/>
    </row>
    <row r="15" spans="1:3" x14ac:dyDescent="0.35">
      <c r="A15" s="53"/>
      <c r="B15" s="25" t="s">
        <v>43</v>
      </c>
    </row>
    <row r="16" spans="1:3" x14ac:dyDescent="0.35">
      <c r="A16" s="53"/>
    </row>
    <row r="17" spans="1:5" x14ac:dyDescent="0.35">
      <c r="A17" s="53" t="s">
        <v>44</v>
      </c>
      <c r="B17" s="8" t="s">
        <v>45</v>
      </c>
    </row>
    <row r="18" spans="1:5" x14ac:dyDescent="0.35">
      <c r="A18" s="53"/>
      <c r="B18" s="8" t="s">
        <v>46</v>
      </c>
    </row>
    <row r="19" spans="1:5" x14ac:dyDescent="0.35">
      <c r="A19" s="53"/>
      <c r="B19" s="21" t="s">
        <v>47</v>
      </c>
    </row>
    <row r="20" spans="1:5" x14ac:dyDescent="0.35">
      <c r="A20" s="53"/>
    </row>
    <row r="21" spans="1:5" x14ac:dyDescent="0.35">
      <c r="A21" s="53"/>
    </row>
    <row r="22" spans="1:5" x14ac:dyDescent="0.35">
      <c r="A22" s="53" t="s">
        <v>48</v>
      </c>
      <c r="B22" s="8" t="s">
        <v>49</v>
      </c>
      <c r="C22" s="21" t="s">
        <v>50</v>
      </c>
      <c r="E22" s="8" t="s">
        <v>51</v>
      </c>
    </row>
    <row r="23" spans="1:5" x14ac:dyDescent="0.35">
      <c r="A23" s="53"/>
      <c r="B23" s="8" t="s">
        <v>52</v>
      </c>
      <c r="C23" s="21" t="s">
        <v>53</v>
      </c>
    </row>
    <row r="24" spans="1:5" x14ac:dyDescent="0.35">
      <c r="A24" s="53"/>
      <c r="B24" s="8" t="s">
        <v>54</v>
      </c>
      <c r="C24" s="21" t="s">
        <v>55</v>
      </c>
    </row>
    <row r="25" spans="1:5" x14ac:dyDescent="0.35">
      <c r="A25" s="53"/>
      <c r="B25" s="21" t="s">
        <v>56</v>
      </c>
    </row>
    <row r="26" spans="1:5" x14ac:dyDescent="0.35">
      <c r="A26" s="53"/>
      <c r="B26" s="8" t="s">
        <v>57</v>
      </c>
      <c r="C26" s="21" t="s">
        <v>58</v>
      </c>
    </row>
    <row r="27" spans="1:5" x14ac:dyDescent="0.35">
      <c r="A27" s="53"/>
      <c r="B27" s="8" t="s">
        <v>59</v>
      </c>
      <c r="C27" s="21" t="s">
        <v>60</v>
      </c>
    </row>
    <row r="28" spans="1:5" x14ac:dyDescent="0.35">
      <c r="A28" s="53"/>
      <c r="B28" s="8" t="s">
        <v>61</v>
      </c>
      <c r="C28" s="21" t="s">
        <v>62</v>
      </c>
    </row>
    <row r="29" spans="1:5" x14ac:dyDescent="0.35">
      <c r="A29" s="53"/>
    </row>
    <row r="30" spans="1:5" x14ac:dyDescent="0.35">
      <c r="A30" s="53" t="s">
        <v>63</v>
      </c>
      <c r="B30" s="8" t="s">
        <v>64</v>
      </c>
    </row>
    <row r="31" spans="1:5" x14ac:dyDescent="0.35">
      <c r="A31" s="53" t="s">
        <v>65</v>
      </c>
      <c r="B31" s="8" t="s">
        <v>66</v>
      </c>
    </row>
    <row r="32" spans="1:5" x14ac:dyDescent="0.35">
      <c r="B32" s="8" t="s">
        <v>67</v>
      </c>
    </row>
    <row r="34" spans="2:3" x14ac:dyDescent="0.35">
      <c r="B34" s="8" t="s">
        <v>68</v>
      </c>
    </row>
    <row r="35" spans="2:3" x14ac:dyDescent="0.35">
      <c r="C35" s="8" t="s">
        <v>69</v>
      </c>
    </row>
    <row r="36" spans="2:3" x14ac:dyDescent="0.35">
      <c r="B36" s="8" t="s">
        <v>70</v>
      </c>
    </row>
    <row r="37" spans="2:3" x14ac:dyDescent="0.35">
      <c r="C37" s="8" t="s">
        <v>71</v>
      </c>
    </row>
    <row r="38" spans="2:3" x14ac:dyDescent="0.35">
      <c r="C38" s="8" t="s">
        <v>72</v>
      </c>
    </row>
    <row r="39" spans="2:3" x14ac:dyDescent="0.35">
      <c r="C39" s="8" t="s">
        <v>73</v>
      </c>
    </row>
    <row r="40" spans="2:3" x14ac:dyDescent="0.35">
      <c r="C40" s="8" t="s">
        <v>74</v>
      </c>
    </row>
    <row r="42" spans="2:3" x14ac:dyDescent="0.35">
      <c r="B42" s="21" t="s">
        <v>75</v>
      </c>
    </row>
    <row r="43" spans="2:3" x14ac:dyDescent="0.35">
      <c r="B43" s="21" t="s">
        <v>76</v>
      </c>
    </row>
    <row r="44" spans="2:3" x14ac:dyDescent="0.35">
      <c r="B44" s="8" t="s">
        <v>77</v>
      </c>
    </row>
    <row r="45" spans="2:3" x14ac:dyDescent="0.35">
      <c r="C45" s="8" t="s">
        <v>78</v>
      </c>
    </row>
    <row r="46" spans="2:3" x14ac:dyDescent="0.35">
      <c r="C46" s="8" t="s">
        <v>79</v>
      </c>
    </row>
    <row r="47" spans="2:3" x14ac:dyDescent="0.35">
      <c r="C47" s="8" t="s">
        <v>80</v>
      </c>
    </row>
    <row r="48" spans="2:3" x14ac:dyDescent="0.35">
      <c r="C48" s="8" t="s">
        <v>81</v>
      </c>
    </row>
    <row r="53" spans="1:16" ht="16" thickBot="1" x14ac:dyDescent="0.4">
      <c r="A53" s="23" t="s">
        <v>82</v>
      </c>
      <c r="B53" s="4">
        <v>1.3625</v>
      </c>
      <c r="C53" s="1"/>
      <c r="D53" s="4">
        <v>1.0944444444444443</v>
      </c>
      <c r="E53" s="1"/>
      <c r="F53" s="6">
        <v>0.9</v>
      </c>
      <c r="G53" s="1"/>
      <c r="H53" s="7"/>
      <c r="I53" s="1"/>
      <c r="J53" s="4">
        <v>1.75</v>
      </c>
      <c r="K53" s="1"/>
      <c r="L53" s="5">
        <v>0.23124999999999998</v>
      </c>
      <c r="M53" s="1"/>
      <c r="N53" s="2"/>
      <c r="O53" s="3"/>
      <c r="P53" s="24"/>
    </row>
  </sheetData>
  <pageMargins left="0.7" right="0.7" top="0.75" bottom="0.75" header="0.3" footer="0.3"/>
  <pageSetup scale="4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BBC7419C535B41AC205119C46E9AC0" ma:contentTypeVersion="14" ma:contentTypeDescription="Create a new document." ma:contentTypeScope="" ma:versionID="335cec6b7af83739e55f5fc3d9fc1a2f">
  <xsd:schema xmlns:xsd="http://www.w3.org/2001/XMLSchema" xmlns:xs="http://www.w3.org/2001/XMLSchema" xmlns:p="http://schemas.microsoft.com/office/2006/metadata/properties" xmlns:ns3="d383efe5-30ec-482e-8ebd-2e1926325f33" xmlns:ns4="cc86b3c5-c4fd-430d-b4c9-f8e90bf62802" targetNamespace="http://schemas.microsoft.com/office/2006/metadata/properties" ma:root="true" ma:fieldsID="ba8e52639242606c4f940039f95d1c8d" ns3:_="" ns4:_="">
    <xsd:import namespace="d383efe5-30ec-482e-8ebd-2e1926325f33"/>
    <xsd:import namespace="cc86b3c5-c4fd-430d-b4c9-f8e90bf6280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3efe5-30ec-482e-8ebd-2e1926325f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6b3c5-c4fd-430d-b4c9-f8e90bf62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AC7729-987E-49C5-85C4-AE3A8A6B5C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59DAD8-8941-4D9B-AA9D-D9B9E94B7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83efe5-30ec-482e-8ebd-2e1926325f33"/>
    <ds:schemaRef ds:uri="cc86b3c5-c4fd-430d-b4c9-f8e90bf62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97660-C179-40CB-9DBE-E1CAAC2A85BB}">
  <ds:schemaRefs>
    <ds:schemaRef ds:uri="cc86b3c5-c4fd-430d-b4c9-f8e90bf62802"/>
    <ds:schemaRef ds:uri="d383efe5-30ec-482e-8ebd-2e1926325f3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Mix</vt:lpstr>
      <vt:lpstr>Female</vt:lpstr>
      <vt:lpstr>Male</vt:lpstr>
      <vt:lpstr>Results</vt:lpstr>
      <vt:lpstr>Results 1</vt:lpstr>
      <vt:lpstr>Helper</vt:lpstr>
      <vt:lpstr>Female!Print_Area</vt:lpstr>
      <vt:lpstr>Male!Print_Area</vt:lpstr>
      <vt:lpstr>Mix!Print_Area</vt:lpstr>
      <vt:lpstr>Results!Print_Area</vt:lpstr>
      <vt:lpstr>Team_Relay</vt:lpstr>
    </vt:vector>
  </TitlesOfParts>
  <Manager/>
  <Company>US Army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jerry.queen</dc:creator>
  <cp:keywords/>
  <dc:description/>
  <cp:lastModifiedBy>Ciarra Malto</cp:lastModifiedBy>
  <cp:revision/>
  <cp:lastPrinted>2023-10-07T18:37:32Z</cp:lastPrinted>
  <dcterms:created xsi:type="dcterms:W3CDTF">2012-09-19T17:00:51Z</dcterms:created>
  <dcterms:modified xsi:type="dcterms:W3CDTF">2024-10-21T12:41:40Z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0x010100D5BBC7419C535B41AC205119C46E9AC0</vt:lpwstr>
  </property>
</Properties>
</file>