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obbk12org-my.sharepoint.com/personal/thomas_butler_cobbk12_org/Documents/Desktop/"/>
    </mc:Choice>
  </mc:AlternateContent>
  <xr:revisionPtr revIDLastSave="0" documentId="8_{E81638B2-2823-47BE-8A5B-31FDFB92BCEA}" xr6:coauthVersionLast="47" xr6:coauthVersionMax="47" xr10:uidLastSave="{00000000-0000-0000-0000-000000000000}"/>
  <bookViews>
    <workbookView xWindow="1884" yWindow="1884" windowWidth="17280" windowHeight="9960" xr2:uid="{CEE7A0FB-CDF1-4A6A-896F-9561529A8B42}"/>
  </bookViews>
  <sheets>
    <sheet name="Results Sheet" sheetId="22" r:id="rId1"/>
    <sheet name="hhh" sheetId="12" r:id="rId2"/>
    <sheet name="Run" sheetId="1" r:id="rId3"/>
    <sheet name="ptt" sheetId="14" r:id="rId4"/>
    <sheet name="Gauntlet CCR" sheetId="16" r:id="rId5"/>
    <sheet name="Rope Bridge" sheetId="13" r:id="rId6"/>
    <sheet name="Tire Flip" sheetId="15" r:id="rId7"/>
    <sheet name="Ultimate Raider Male" sheetId="17" r:id="rId8"/>
    <sheet name="Ultimate Raider Female" sheetId="18" r:id="rId9"/>
    <sheet name="Event 8" sheetId="19" r:id="rId10"/>
    <sheet name="Event 9" sheetId="20" r:id="rId11"/>
    <sheet name="Event 10" sheetId="21" r:id="rId12"/>
    <sheet name="Sheet1" sheetId="23" r:id="rId13"/>
    <sheet name="Setup" sheetId="2" r:id="rId14"/>
  </sheets>
  <definedNames>
    <definedName name="ClassList">Setup!$M$2:$M$40</definedName>
    <definedName name="_xlnm.Print_Area" localSheetId="0">'Results Sheet'!$C$1:$BT$39</definedName>
    <definedName name="_xlnm.Print_Titles" localSheetId="0">'Results Sheet'!$1:$4</definedName>
    <definedName name="TeamList">Setup!$A$2:$A$51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1" i="12" l="1"/>
  <c r="U1" i="12"/>
  <c r="S1" i="12"/>
  <c r="Q1" i="12"/>
  <c r="O1" i="12"/>
  <c r="M1" i="12"/>
  <c r="K1" i="12"/>
  <c r="I1" i="12"/>
  <c r="G1" i="12"/>
  <c r="E1" i="12"/>
  <c r="E4" i="19"/>
  <c r="F4" i="19" s="1" a="1"/>
  <c r="F4" i="19" s="1"/>
  <c r="S5" i="12" s="1"/>
  <c r="H4" i="19" a="1"/>
  <c r="H4" i="19" s="1"/>
  <c r="E5" i="19"/>
  <c r="F5" i="19" a="1"/>
  <c r="F5" i="19" s="1"/>
  <c r="S6" i="12" s="1"/>
  <c r="H5" i="19" a="1"/>
  <c r="H5" i="19" s="1"/>
  <c r="E6" i="19"/>
  <c r="H6" i="19" s="1" a="1"/>
  <c r="H6" i="19" s="1"/>
  <c r="F6" i="19" a="1"/>
  <c r="F6" i="19" s="1"/>
  <c r="S7" i="12" s="1"/>
  <c r="E7" i="19"/>
  <c r="H7" i="19" s="1" a="1"/>
  <c r="H7" i="19" s="1"/>
  <c r="F7" i="19" a="1"/>
  <c r="F7" i="19" s="1"/>
  <c r="S8" i="12" s="1"/>
  <c r="E8" i="19"/>
  <c r="F8" i="19" s="1" a="1"/>
  <c r="F8" i="19" s="1"/>
  <c r="S9" i="12" s="1"/>
  <c r="E9" i="19"/>
  <c r="F9" i="19" s="1" a="1"/>
  <c r="F9" i="19" s="1"/>
  <c r="S10" i="12" s="1"/>
  <c r="H9" i="19" a="1"/>
  <c r="H9" i="19" s="1"/>
  <c r="E10" i="19"/>
  <c r="F10" i="19" a="1"/>
  <c r="F10" i="19" s="1"/>
  <c r="S11" i="12" s="1"/>
  <c r="H10" i="19" a="1"/>
  <c r="H10" i="19" s="1"/>
  <c r="E11" i="19"/>
  <c r="F11" i="19" a="1"/>
  <c r="F11" i="19" s="1"/>
  <c r="S12" i="12" s="1"/>
  <c r="H11" i="19" a="1"/>
  <c r="H11" i="19" s="1"/>
  <c r="E12" i="19"/>
  <c r="H12" i="19" s="1" a="1"/>
  <c r="H12" i="19" s="1"/>
  <c r="E13" i="19"/>
  <c r="F13" i="19" s="1" a="1"/>
  <c r="F13" i="19" s="1"/>
  <c r="S14" i="12" s="1"/>
  <c r="E14" i="19"/>
  <c r="F14" i="19" a="1"/>
  <c r="F14" i="19" s="1"/>
  <c r="S15" i="12" s="1"/>
  <c r="H14" i="19" a="1"/>
  <c r="H14" i="19" s="1"/>
  <c r="E15" i="19"/>
  <c r="F15" i="19" s="1" a="1"/>
  <c r="F15" i="19" s="1"/>
  <c r="S16" i="12" s="1"/>
  <c r="H15" i="19" a="1"/>
  <c r="H15" i="19" s="1"/>
  <c r="E16" i="19"/>
  <c r="F16" i="19" s="1" a="1"/>
  <c r="F16" i="19" s="1"/>
  <c r="S17" i="12" s="1"/>
  <c r="H16" i="19" a="1"/>
  <c r="H16" i="19" s="1"/>
  <c r="E17" i="19"/>
  <c r="F17" i="19" a="1"/>
  <c r="F17" i="19" s="1"/>
  <c r="S18" i="12" s="1"/>
  <c r="H17" i="19" a="1"/>
  <c r="H17" i="19" s="1"/>
  <c r="E18" i="19"/>
  <c r="H18" i="19" s="1" a="1"/>
  <c r="H18" i="19" s="1"/>
  <c r="F18" i="19" a="1"/>
  <c r="F18" i="19" s="1"/>
  <c r="S19" i="12" s="1"/>
  <c r="E19" i="19"/>
  <c r="H19" i="19" s="1" a="1"/>
  <c r="H19" i="19" s="1"/>
  <c r="F19" i="19" a="1"/>
  <c r="F19" i="19" s="1"/>
  <c r="S20" i="12" s="1"/>
  <c r="E20" i="19"/>
  <c r="F20" i="19" s="1" a="1"/>
  <c r="F20" i="19" s="1"/>
  <c r="S21" i="12" s="1"/>
  <c r="E21" i="19"/>
  <c r="F21" i="19" s="1" a="1"/>
  <c r="F21" i="19" s="1"/>
  <c r="S22" i="12" s="1"/>
  <c r="H21" i="19" a="1"/>
  <c r="H21" i="19" s="1"/>
  <c r="E22" i="19"/>
  <c r="F22" i="19" a="1"/>
  <c r="F22" i="19" s="1"/>
  <c r="S23" i="12" s="1"/>
  <c r="H22" i="19" a="1"/>
  <c r="H22" i="19" s="1"/>
  <c r="E23" i="19"/>
  <c r="F23" i="19" a="1"/>
  <c r="F23" i="19" s="1"/>
  <c r="S24" i="12" s="1"/>
  <c r="H23" i="19" a="1"/>
  <c r="H23" i="19" s="1"/>
  <c r="E24" i="19"/>
  <c r="H24" i="19" s="1" a="1"/>
  <c r="H24" i="19" s="1"/>
  <c r="E25" i="19"/>
  <c r="F25" i="19" s="1" a="1"/>
  <c r="F25" i="19" s="1"/>
  <c r="S26" i="12" s="1"/>
  <c r="E26" i="19"/>
  <c r="F26" i="19" a="1"/>
  <c r="F26" i="19" s="1"/>
  <c r="S27" i="12" s="1"/>
  <c r="H26" i="19" a="1"/>
  <c r="H26" i="19" s="1"/>
  <c r="E27" i="19"/>
  <c r="F27" i="19" s="1" a="1"/>
  <c r="F27" i="19" s="1"/>
  <c r="S28" i="12" s="1"/>
  <c r="H27" i="19" a="1"/>
  <c r="H27" i="19" s="1"/>
  <c r="E28" i="19"/>
  <c r="F28" i="19" s="1" a="1"/>
  <c r="F28" i="19" s="1"/>
  <c r="S29" i="12" s="1"/>
  <c r="H28" i="19" a="1"/>
  <c r="H28" i="19" s="1"/>
  <c r="E29" i="19"/>
  <c r="F29" i="19" a="1"/>
  <c r="F29" i="19" s="1"/>
  <c r="S30" i="12" s="1"/>
  <c r="H29" i="19" a="1"/>
  <c r="H29" i="19" s="1"/>
  <c r="E30" i="19"/>
  <c r="H30" i="19" s="1" a="1"/>
  <c r="H30" i="19" s="1"/>
  <c r="F30" i="19" a="1"/>
  <c r="F30" i="19" s="1"/>
  <c r="S31" i="12" s="1"/>
  <c r="E31" i="19"/>
  <c r="H31" i="19" s="1" a="1"/>
  <c r="H31" i="19" s="1"/>
  <c r="F31" i="19" a="1"/>
  <c r="F31" i="19" s="1"/>
  <c r="S32" i="12" s="1"/>
  <c r="E32" i="19"/>
  <c r="F32" i="19" s="1" a="1"/>
  <c r="F32" i="19" s="1"/>
  <c r="S33" i="12" s="1"/>
  <c r="E33" i="19"/>
  <c r="F33" i="19" s="1" a="1"/>
  <c r="F33" i="19" s="1"/>
  <c r="S34" i="12" s="1"/>
  <c r="H33" i="19" a="1"/>
  <c r="H33" i="19" s="1"/>
  <c r="E34" i="19"/>
  <c r="F34" i="19" a="1"/>
  <c r="F34" i="19" s="1"/>
  <c r="S35" i="12" s="1"/>
  <c r="H34" i="19" a="1"/>
  <c r="H34" i="19" s="1"/>
  <c r="E35" i="19"/>
  <c r="F35" i="19" a="1"/>
  <c r="F35" i="19" s="1"/>
  <c r="S36" i="12" s="1"/>
  <c r="H35" i="19" a="1"/>
  <c r="H35" i="19" s="1"/>
  <c r="E36" i="19"/>
  <c r="H36" i="19" s="1" a="1"/>
  <c r="H36" i="19" s="1"/>
  <c r="E37" i="19"/>
  <c r="F37" i="19" s="1" a="1"/>
  <c r="F37" i="19" s="1"/>
  <c r="S38" i="12" s="1"/>
  <c r="E38" i="19"/>
  <c r="F38" i="19" a="1"/>
  <c r="F38" i="19" s="1"/>
  <c r="S39" i="12" s="1"/>
  <c r="H38" i="19" a="1"/>
  <c r="H38" i="19" s="1"/>
  <c r="E39" i="19"/>
  <c r="F39" i="19" s="1" a="1"/>
  <c r="F39" i="19" s="1"/>
  <c r="S40" i="12" s="1"/>
  <c r="H39" i="19" a="1"/>
  <c r="H39" i="19" s="1"/>
  <c r="E40" i="19"/>
  <c r="F40" i="19" s="1" a="1"/>
  <c r="F40" i="19" s="1"/>
  <c r="S41" i="12" s="1"/>
  <c r="H40" i="19" a="1"/>
  <c r="H40" i="19" s="1"/>
  <c r="E41" i="19"/>
  <c r="F41" i="19" a="1"/>
  <c r="F41" i="19" s="1"/>
  <c r="S42" i="12" s="1"/>
  <c r="H41" i="19" a="1"/>
  <c r="H41" i="19" s="1"/>
  <c r="E42" i="19"/>
  <c r="H42" i="19" s="1" a="1"/>
  <c r="H42" i="19" s="1"/>
  <c r="F42" i="19" a="1"/>
  <c r="F42" i="19" s="1"/>
  <c r="S43" i="12" s="1"/>
  <c r="E43" i="19"/>
  <c r="H43" i="19" s="1" a="1"/>
  <c r="H43" i="19" s="1"/>
  <c r="F43" i="19" a="1"/>
  <c r="F43" i="19" s="1"/>
  <c r="S44" i="12" s="1"/>
  <c r="E44" i="19"/>
  <c r="F44" i="19" s="1" a="1"/>
  <c r="F44" i="19" s="1"/>
  <c r="S45" i="12" s="1"/>
  <c r="E45" i="19"/>
  <c r="F45" i="19" s="1" a="1"/>
  <c r="F45" i="19" s="1"/>
  <c r="S46" i="12" s="1"/>
  <c r="H45" i="19" a="1"/>
  <c r="H45" i="19" s="1"/>
  <c r="E46" i="19"/>
  <c r="F46" i="19" a="1"/>
  <c r="F46" i="19" s="1"/>
  <c r="S47" i="12" s="1"/>
  <c r="H46" i="19" a="1"/>
  <c r="H46" i="19" s="1"/>
  <c r="E47" i="19"/>
  <c r="F47" i="19" a="1"/>
  <c r="F47" i="19" s="1"/>
  <c r="S48" i="12" s="1"/>
  <c r="H47" i="19" a="1"/>
  <c r="H47" i="19" s="1"/>
  <c r="E48" i="19"/>
  <c r="H48" i="19" s="1" a="1"/>
  <c r="H48" i="19" s="1"/>
  <c r="E49" i="19"/>
  <c r="F49" i="19" s="1" a="1"/>
  <c r="F49" i="19" s="1"/>
  <c r="S50" i="12" s="1"/>
  <c r="E50" i="19"/>
  <c r="F50" i="19" a="1"/>
  <c r="F50" i="19" s="1"/>
  <c r="S51" i="12" s="1"/>
  <c r="H50" i="19" a="1"/>
  <c r="H50" i="19" s="1"/>
  <c r="E51" i="19"/>
  <c r="F51" i="19" s="1" a="1"/>
  <c r="F51" i="19" s="1"/>
  <c r="S52" i="12" s="1"/>
  <c r="H51" i="19" a="1"/>
  <c r="H51" i="19" s="1"/>
  <c r="E52" i="19"/>
  <c r="F52" i="19" s="1" a="1"/>
  <c r="F52" i="19" s="1"/>
  <c r="S53" i="12" s="1"/>
  <c r="H52" i="19" a="1"/>
  <c r="H52" i="19" s="1"/>
  <c r="E4" i="20"/>
  <c r="F4" i="20" a="1"/>
  <c r="F4" i="20" s="1"/>
  <c r="U5" i="12" s="1"/>
  <c r="H4" i="20" a="1"/>
  <c r="H4" i="20" s="1"/>
  <c r="E5" i="20"/>
  <c r="H5" i="20" s="1" a="1"/>
  <c r="H5" i="20" s="1"/>
  <c r="F5" i="20" a="1"/>
  <c r="F5" i="20" s="1"/>
  <c r="U6" i="12" s="1"/>
  <c r="E6" i="20"/>
  <c r="H6" i="20" s="1" a="1"/>
  <c r="H6" i="20" s="1"/>
  <c r="F6" i="20" a="1"/>
  <c r="F6" i="20" s="1"/>
  <c r="U7" i="12" s="1"/>
  <c r="E7" i="20"/>
  <c r="F7" i="20" s="1" a="1"/>
  <c r="F7" i="20" s="1"/>
  <c r="U8" i="12" s="1"/>
  <c r="E8" i="20"/>
  <c r="F8" i="20" s="1" a="1"/>
  <c r="F8" i="20" s="1"/>
  <c r="U9" i="12" s="1"/>
  <c r="H8" i="20" a="1"/>
  <c r="H8" i="20" s="1"/>
  <c r="E9" i="20"/>
  <c r="F9" i="20" a="1"/>
  <c r="F9" i="20" s="1"/>
  <c r="U10" i="12" s="1"/>
  <c r="H9" i="20" a="1"/>
  <c r="H9" i="20" s="1"/>
  <c r="E10" i="20"/>
  <c r="H10" i="20" s="1" a="1"/>
  <c r="H10" i="20" s="1"/>
  <c r="F10" i="20" a="1"/>
  <c r="F10" i="20" s="1"/>
  <c r="U11" i="12" s="1"/>
  <c r="E11" i="20"/>
  <c r="H11" i="20" s="1" a="1"/>
  <c r="H11" i="20" s="1"/>
  <c r="E12" i="20"/>
  <c r="F12" i="20" s="1" a="1"/>
  <c r="F12" i="20" s="1"/>
  <c r="U13" i="12" s="1"/>
  <c r="E13" i="20"/>
  <c r="F13" i="20" a="1"/>
  <c r="F13" i="20" s="1"/>
  <c r="U14" i="12" s="1"/>
  <c r="H13" i="20" a="1"/>
  <c r="H13" i="20" s="1"/>
  <c r="E14" i="20"/>
  <c r="F14" i="20" s="1" a="1"/>
  <c r="F14" i="20" s="1"/>
  <c r="U15" i="12" s="1"/>
  <c r="H14" i="20" a="1"/>
  <c r="H14" i="20" s="1"/>
  <c r="E15" i="20"/>
  <c r="F15" i="20" s="1" a="1"/>
  <c r="F15" i="20" s="1"/>
  <c r="U16" i="12" s="1"/>
  <c r="H15" i="20" a="1"/>
  <c r="H15" i="20" s="1"/>
  <c r="E16" i="20"/>
  <c r="F16" i="20" a="1"/>
  <c r="F16" i="20" s="1"/>
  <c r="U17" i="12" s="1"/>
  <c r="H16" i="20" a="1"/>
  <c r="H16" i="20" s="1"/>
  <c r="E17" i="20"/>
  <c r="H17" i="20" s="1" a="1"/>
  <c r="H17" i="20" s="1"/>
  <c r="F17" i="20" a="1"/>
  <c r="F17" i="20" s="1"/>
  <c r="U18" i="12" s="1"/>
  <c r="E18" i="20"/>
  <c r="H18" i="20" s="1" a="1"/>
  <c r="H18" i="20" s="1"/>
  <c r="F18" i="20" a="1"/>
  <c r="F18" i="20" s="1"/>
  <c r="U19" i="12" s="1"/>
  <c r="E19" i="20"/>
  <c r="F19" i="20" s="1" a="1"/>
  <c r="F19" i="20" s="1"/>
  <c r="U20" i="12" s="1"/>
  <c r="E20" i="20"/>
  <c r="F20" i="20" s="1" a="1"/>
  <c r="F20" i="20" s="1"/>
  <c r="U21" i="12" s="1"/>
  <c r="H20" i="20" a="1"/>
  <c r="H20" i="20" s="1"/>
  <c r="E21" i="20"/>
  <c r="F21" i="20" a="1"/>
  <c r="F21" i="20" s="1"/>
  <c r="U22" i="12" s="1"/>
  <c r="H21" i="20" a="1"/>
  <c r="H21" i="20" s="1"/>
  <c r="E22" i="20"/>
  <c r="H22" i="20" s="1" a="1"/>
  <c r="H22" i="20" s="1"/>
  <c r="F22" i="20" a="1"/>
  <c r="F22" i="20" s="1"/>
  <c r="U23" i="12" s="1"/>
  <c r="E23" i="20"/>
  <c r="H23" i="20" s="1" a="1"/>
  <c r="H23" i="20" s="1"/>
  <c r="E24" i="20"/>
  <c r="F24" i="20" s="1" a="1"/>
  <c r="F24" i="20" s="1"/>
  <c r="U25" i="12" s="1"/>
  <c r="E25" i="20"/>
  <c r="F25" i="20" a="1"/>
  <c r="F25" i="20" s="1"/>
  <c r="U26" i="12" s="1"/>
  <c r="H25" i="20" a="1"/>
  <c r="H25" i="20" s="1"/>
  <c r="E26" i="20"/>
  <c r="F26" i="20" a="1"/>
  <c r="F26" i="20" s="1"/>
  <c r="U27" i="12" s="1"/>
  <c r="H26" i="20" a="1"/>
  <c r="H26" i="20" s="1"/>
  <c r="E27" i="20"/>
  <c r="F27" i="20" a="1"/>
  <c r="F27" i="20" s="1"/>
  <c r="U28" i="12" s="1"/>
  <c r="H27" i="20" a="1"/>
  <c r="H27" i="20" s="1"/>
  <c r="E28" i="20"/>
  <c r="F28" i="20" a="1"/>
  <c r="F28" i="20" s="1"/>
  <c r="U29" i="12" s="1"/>
  <c r="H28" i="20" a="1"/>
  <c r="H28" i="20" s="1"/>
  <c r="E29" i="20"/>
  <c r="H29" i="20" s="1" a="1"/>
  <c r="H29" i="20" s="1"/>
  <c r="F29" i="20" a="1"/>
  <c r="F29" i="20" s="1"/>
  <c r="U30" i="12" s="1"/>
  <c r="E30" i="20"/>
  <c r="H30" i="20" s="1" a="1"/>
  <c r="H30" i="20" s="1"/>
  <c r="F30" i="20" a="1"/>
  <c r="F30" i="20" s="1"/>
  <c r="U31" i="12" s="1"/>
  <c r="E31" i="20"/>
  <c r="F31" i="20" s="1" a="1"/>
  <c r="F31" i="20" s="1"/>
  <c r="U32" i="12" s="1"/>
  <c r="E32" i="20"/>
  <c r="F32" i="20" s="1" a="1"/>
  <c r="F32" i="20" s="1"/>
  <c r="U33" i="12" s="1"/>
  <c r="H32" i="20" a="1"/>
  <c r="H32" i="20" s="1"/>
  <c r="E33" i="20"/>
  <c r="F33" i="20" a="1"/>
  <c r="F33" i="20" s="1"/>
  <c r="U34" i="12" s="1"/>
  <c r="H33" i="20" a="1"/>
  <c r="H33" i="20" s="1"/>
  <c r="E34" i="20"/>
  <c r="H34" i="20" s="1" a="1"/>
  <c r="H34" i="20" s="1"/>
  <c r="F34" i="20" a="1"/>
  <c r="F34" i="20" s="1"/>
  <c r="U35" i="12" s="1"/>
  <c r="E35" i="20"/>
  <c r="H35" i="20" s="1" a="1"/>
  <c r="H35" i="20" s="1"/>
  <c r="E36" i="20"/>
  <c r="F36" i="20" s="1" a="1"/>
  <c r="F36" i="20" s="1"/>
  <c r="U37" i="12" s="1"/>
  <c r="E37" i="20"/>
  <c r="F37" i="20" a="1"/>
  <c r="F37" i="20" s="1"/>
  <c r="U38" i="12" s="1"/>
  <c r="H37" i="20" a="1"/>
  <c r="H37" i="20" s="1"/>
  <c r="E38" i="20"/>
  <c r="F38" i="20" a="1"/>
  <c r="F38" i="20" s="1"/>
  <c r="U39" i="12" s="1"/>
  <c r="H38" i="20" a="1"/>
  <c r="H38" i="20" s="1"/>
  <c r="E39" i="20"/>
  <c r="F39" i="20" a="1"/>
  <c r="F39" i="20" s="1"/>
  <c r="U40" i="12" s="1"/>
  <c r="H39" i="20" a="1"/>
  <c r="H39" i="20" s="1"/>
  <c r="E40" i="20"/>
  <c r="F40" i="20" a="1"/>
  <c r="F40" i="20" s="1"/>
  <c r="U41" i="12" s="1"/>
  <c r="H40" i="20" a="1"/>
  <c r="H40" i="20" s="1"/>
  <c r="E41" i="20"/>
  <c r="H41" i="20" s="1" a="1"/>
  <c r="H41" i="20" s="1"/>
  <c r="F41" i="20" a="1"/>
  <c r="F41" i="20" s="1"/>
  <c r="U42" i="12" s="1"/>
  <c r="E42" i="20"/>
  <c r="H42" i="20" s="1" a="1"/>
  <c r="H42" i="20" s="1"/>
  <c r="F42" i="20" a="1"/>
  <c r="F42" i="20" s="1"/>
  <c r="U43" i="12" s="1"/>
  <c r="E43" i="20"/>
  <c r="F43" i="20" s="1" a="1"/>
  <c r="F43" i="20" s="1"/>
  <c r="U44" i="12" s="1"/>
  <c r="E44" i="20"/>
  <c r="F44" i="20" s="1" a="1"/>
  <c r="F44" i="20" s="1"/>
  <c r="U45" i="12" s="1"/>
  <c r="H44" i="20" a="1"/>
  <c r="H44" i="20" s="1"/>
  <c r="E45" i="20"/>
  <c r="F45" i="20" a="1"/>
  <c r="F45" i="20" s="1"/>
  <c r="U46" i="12" s="1"/>
  <c r="H45" i="20" a="1"/>
  <c r="H45" i="20" s="1"/>
  <c r="E46" i="20"/>
  <c r="H46" i="20" s="1" a="1"/>
  <c r="H46" i="20" s="1"/>
  <c r="F46" i="20" a="1"/>
  <c r="F46" i="20" s="1"/>
  <c r="U47" i="12" s="1"/>
  <c r="E47" i="20"/>
  <c r="H47" i="20" s="1" a="1"/>
  <c r="H47" i="20" s="1"/>
  <c r="E48" i="20"/>
  <c r="F48" i="20" s="1" a="1"/>
  <c r="F48" i="20" s="1"/>
  <c r="U49" i="12" s="1"/>
  <c r="E49" i="20"/>
  <c r="F49" i="20" a="1"/>
  <c r="F49" i="20" s="1"/>
  <c r="U50" i="12" s="1"/>
  <c r="H49" i="20" a="1"/>
  <c r="H49" i="20" s="1"/>
  <c r="E50" i="20"/>
  <c r="F50" i="20" a="1"/>
  <c r="F50" i="20" s="1"/>
  <c r="U51" i="12" s="1"/>
  <c r="H50" i="20" a="1"/>
  <c r="H50" i="20" s="1"/>
  <c r="E51" i="20"/>
  <c r="F51" i="20" a="1"/>
  <c r="F51" i="20" s="1"/>
  <c r="U52" i="12" s="1"/>
  <c r="H51" i="20" a="1"/>
  <c r="H51" i="20" s="1"/>
  <c r="E52" i="20"/>
  <c r="F52" i="20" a="1"/>
  <c r="F52" i="20" s="1"/>
  <c r="U53" i="12" s="1"/>
  <c r="H52" i="20" a="1"/>
  <c r="H52" i="20" s="1"/>
  <c r="E4" i="21"/>
  <c r="H4" i="21" s="1" a="1"/>
  <c r="H4" i="21" s="1"/>
  <c r="F4" i="21" a="1"/>
  <c r="F4" i="21" s="1"/>
  <c r="W5" i="12" s="1"/>
  <c r="E5" i="21"/>
  <c r="H5" i="21" s="1" a="1"/>
  <c r="H5" i="21" s="1"/>
  <c r="F5" i="21" a="1"/>
  <c r="F5" i="21" s="1"/>
  <c r="W6" i="12" s="1"/>
  <c r="E6" i="21"/>
  <c r="F6" i="21" s="1" a="1"/>
  <c r="F6" i="21" s="1"/>
  <c r="W7" i="12" s="1"/>
  <c r="E7" i="21"/>
  <c r="F7" i="21" s="1" a="1"/>
  <c r="F7" i="21" s="1"/>
  <c r="W8" i="12" s="1"/>
  <c r="H7" i="21" a="1"/>
  <c r="H7" i="21" s="1"/>
  <c r="E8" i="21"/>
  <c r="F8" i="21" a="1"/>
  <c r="F8" i="21" s="1"/>
  <c r="W9" i="12" s="1"/>
  <c r="H8" i="21" a="1"/>
  <c r="H8" i="21" s="1"/>
  <c r="E9" i="21"/>
  <c r="H9" i="21" s="1" a="1"/>
  <c r="H9" i="21" s="1"/>
  <c r="F9" i="21" a="1"/>
  <c r="F9" i="21" s="1"/>
  <c r="W10" i="12" s="1"/>
  <c r="E10" i="21"/>
  <c r="H10" i="21" s="1" a="1"/>
  <c r="H10" i="21" s="1"/>
  <c r="E11" i="21"/>
  <c r="F11" i="21" s="1" a="1"/>
  <c r="F11" i="21" s="1"/>
  <c r="W12" i="12" s="1"/>
  <c r="E12" i="21"/>
  <c r="F12" i="21" a="1"/>
  <c r="F12" i="21" s="1"/>
  <c r="W13" i="12" s="1"/>
  <c r="H12" i="21" a="1"/>
  <c r="H12" i="21" s="1"/>
  <c r="E13" i="21"/>
  <c r="F13" i="21" a="1"/>
  <c r="F13" i="21" s="1"/>
  <c r="W14" i="12" s="1"/>
  <c r="H13" i="21" a="1"/>
  <c r="H13" i="21" s="1"/>
  <c r="E14" i="21"/>
  <c r="F14" i="21" a="1"/>
  <c r="F14" i="21" s="1"/>
  <c r="W15" i="12" s="1"/>
  <c r="H14" i="21" a="1"/>
  <c r="H14" i="21" s="1"/>
  <c r="E15" i="21"/>
  <c r="F15" i="21" a="1"/>
  <c r="F15" i="21" s="1"/>
  <c r="W16" i="12" s="1"/>
  <c r="H15" i="21" a="1"/>
  <c r="H15" i="21" s="1"/>
  <c r="E16" i="21"/>
  <c r="H16" i="21" s="1" a="1"/>
  <c r="H16" i="21" s="1"/>
  <c r="F16" i="21" a="1"/>
  <c r="F16" i="21" s="1"/>
  <c r="W17" i="12" s="1"/>
  <c r="E17" i="21"/>
  <c r="H17" i="21" s="1" a="1"/>
  <c r="H17" i="21" s="1"/>
  <c r="F17" i="21" a="1"/>
  <c r="F17" i="21" s="1"/>
  <c r="W18" i="12" s="1"/>
  <c r="E18" i="21"/>
  <c r="F18" i="21" s="1" a="1"/>
  <c r="F18" i="21" s="1"/>
  <c r="W19" i="12" s="1"/>
  <c r="E19" i="21"/>
  <c r="F19" i="21" s="1" a="1"/>
  <c r="F19" i="21" s="1"/>
  <c r="W20" i="12" s="1"/>
  <c r="H19" i="21" a="1"/>
  <c r="H19" i="21" s="1"/>
  <c r="E20" i="21"/>
  <c r="F20" i="21" a="1"/>
  <c r="F20" i="21" s="1"/>
  <c r="W21" i="12" s="1"/>
  <c r="H20" i="21" a="1"/>
  <c r="H20" i="21" s="1"/>
  <c r="E21" i="21"/>
  <c r="H21" i="21" s="1" a="1"/>
  <c r="H21" i="21" s="1"/>
  <c r="F21" i="21" a="1"/>
  <c r="F21" i="21" s="1"/>
  <c r="W22" i="12" s="1"/>
  <c r="E22" i="21"/>
  <c r="H22" i="21" s="1" a="1"/>
  <c r="H22" i="21" s="1"/>
  <c r="E23" i="21"/>
  <c r="F23" i="21" s="1" a="1"/>
  <c r="F23" i="21" s="1"/>
  <c r="W24" i="12" s="1"/>
  <c r="E24" i="21"/>
  <c r="F24" i="21" a="1"/>
  <c r="F24" i="21" s="1"/>
  <c r="W25" i="12" s="1"/>
  <c r="H24" i="21" a="1"/>
  <c r="H24" i="21" s="1"/>
  <c r="E25" i="21"/>
  <c r="F25" i="21" a="1"/>
  <c r="F25" i="21" s="1"/>
  <c r="W26" i="12" s="1"/>
  <c r="H25" i="21" a="1"/>
  <c r="H25" i="21" s="1"/>
  <c r="E26" i="21"/>
  <c r="F26" i="21" a="1"/>
  <c r="F26" i="21" s="1"/>
  <c r="W27" i="12" s="1"/>
  <c r="H26" i="21" a="1"/>
  <c r="H26" i="21" s="1"/>
  <c r="E27" i="21"/>
  <c r="F27" i="21" a="1"/>
  <c r="F27" i="21" s="1"/>
  <c r="W28" i="12" s="1"/>
  <c r="H27" i="21" a="1"/>
  <c r="H27" i="21" s="1"/>
  <c r="E28" i="21"/>
  <c r="H28" i="21" s="1" a="1"/>
  <c r="H28" i="21" s="1"/>
  <c r="F28" i="21" a="1"/>
  <c r="F28" i="21" s="1"/>
  <c r="W29" i="12" s="1"/>
  <c r="E29" i="21"/>
  <c r="H29" i="21" s="1" a="1"/>
  <c r="H29" i="21" s="1"/>
  <c r="F29" i="21" a="1"/>
  <c r="F29" i="21" s="1"/>
  <c r="W30" i="12" s="1"/>
  <c r="E30" i="21"/>
  <c r="F30" i="21" s="1" a="1"/>
  <c r="F30" i="21" s="1"/>
  <c r="W31" i="12" s="1"/>
  <c r="E31" i="21"/>
  <c r="F31" i="21" s="1" a="1"/>
  <c r="F31" i="21" s="1"/>
  <c r="W32" i="12" s="1"/>
  <c r="H31" i="21" a="1"/>
  <c r="H31" i="21" s="1"/>
  <c r="E32" i="21"/>
  <c r="F32" i="21" a="1"/>
  <c r="F32" i="21" s="1"/>
  <c r="W33" i="12" s="1"/>
  <c r="H32" i="21" a="1"/>
  <c r="H32" i="21" s="1"/>
  <c r="E33" i="21"/>
  <c r="H33" i="21" s="1" a="1"/>
  <c r="H33" i="21" s="1"/>
  <c r="F33" i="21" a="1"/>
  <c r="F33" i="21" s="1"/>
  <c r="W34" i="12" s="1"/>
  <c r="E34" i="21"/>
  <c r="H34" i="21" s="1" a="1"/>
  <c r="H34" i="21" s="1"/>
  <c r="E35" i="21"/>
  <c r="F35" i="21" s="1" a="1"/>
  <c r="F35" i="21" s="1"/>
  <c r="W36" i="12" s="1"/>
  <c r="E36" i="21"/>
  <c r="F36" i="21" a="1"/>
  <c r="F36" i="21" s="1"/>
  <c r="W37" i="12" s="1"/>
  <c r="H36" i="21" a="1"/>
  <c r="H36" i="21" s="1"/>
  <c r="E37" i="21"/>
  <c r="F37" i="21" a="1"/>
  <c r="F37" i="21" s="1"/>
  <c r="W38" i="12" s="1"/>
  <c r="H37" i="21" a="1"/>
  <c r="H37" i="21" s="1"/>
  <c r="E38" i="21"/>
  <c r="F38" i="21" a="1"/>
  <c r="F38" i="21" s="1"/>
  <c r="W39" i="12" s="1"/>
  <c r="H38" i="21" a="1"/>
  <c r="H38" i="21" s="1"/>
  <c r="E39" i="21"/>
  <c r="F39" i="21" a="1"/>
  <c r="F39" i="21" s="1"/>
  <c r="W40" i="12" s="1"/>
  <c r="H39" i="21" a="1"/>
  <c r="H39" i="21" s="1"/>
  <c r="E40" i="21"/>
  <c r="H40" i="21" s="1" a="1"/>
  <c r="H40" i="21" s="1"/>
  <c r="F40" i="21" a="1"/>
  <c r="F40" i="21" s="1"/>
  <c r="W41" i="12" s="1"/>
  <c r="E41" i="21"/>
  <c r="H41" i="21" s="1" a="1"/>
  <c r="H41" i="21" s="1"/>
  <c r="F41" i="21" a="1"/>
  <c r="F41" i="21" s="1"/>
  <c r="W42" i="12" s="1"/>
  <c r="E42" i="21"/>
  <c r="F42" i="21" s="1" a="1"/>
  <c r="F42" i="21" s="1"/>
  <c r="W43" i="12" s="1"/>
  <c r="E43" i="21"/>
  <c r="F43" i="21" s="1" a="1"/>
  <c r="F43" i="21" s="1"/>
  <c r="W44" i="12" s="1"/>
  <c r="H43" i="21" a="1"/>
  <c r="H43" i="21" s="1"/>
  <c r="E44" i="21"/>
  <c r="F44" i="21" a="1"/>
  <c r="F44" i="21" s="1"/>
  <c r="W45" i="12" s="1"/>
  <c r="H44" i="21" a="1"/>
  <c r="H44" i="21" s="1"/>
  <c r="E45" i="21"/>
  <c r="H45" i="21" s="1" a="1"/>
  <c r="H45" i="21" s="1"/>
  <c r="F45" i="21" a="1"/>
  <c r="F45" i="21" s="1"/>
  <c r="W46" i="12" s="1"/>
  <c r="E46" i="21"/>
  <c r="H46" i="21" s="1" a="1"/>
  <c r="H46" i="21" s="1"/>
  <c r="E47" i="21"/>
  <c r="F47" i="21" s="1" a="1"/>
  <c r="F47" i="21" s="1"/>
  <c r="W48" i="12" s="1"/>
  <c r="E48" i="21"/>
  <c r="F48" i="21" a="1"/>
  <c r="F48" i="21" s="1"/>
  <c r="W49" i="12" s="1"/>
  <c r="H48" i="21" a="1"/>
  <c r="H48" i="21" s="1"/>
  <c r="E49" i="21"/>
  <c r="F49" i="21" a="1"/>
  <c r="F49" i="21" s="1"/>
  <c r="W50" i="12" s="1"/>
  <c r="H49" i="21" a="1"/>
  <c r="H49" i="21" s="1"/>
  <c r="E50" i="21"/>
  <c r="F50" i="21" a="1"/>
  <c r="F50" i="21" s="1"/>
  <c r="W51" i="12" s="1"/>
  <c r="H50" i="21" a="1"/>
  <c r="H50" i="21" s="1"/>
  <c r="E51" i="21"/>
  <c r="F51" i="21" a="1"/>
  <c r="F51" i="21" s="1"/>
  <c r="W52" i="12" s="1"/>
  <c r="H51" i="21" a="1"/>
  <c r="H51" i="21" s="1"/>
  <c r="E52" i="21"/>
  <c r="H52" i="21" s="1" a="1"/>
  <c r="H52" i="21" s="1"/>
  <c r="F52" i="21" a="1"/>
  <c r="F52" i="21" s="1"/>
  <c r="W53" i="12" s="1"/>
  <c r="E4" i="16"/>
  <c r="E5" i="16"/>
  <c r="E6" i="16"/>
  <c r="E7" i="16"/>
  <c r="E8" i="16"/>
  <c r="E9" i="16"/>
  <c r="E10" i="16"/>
  <c r="E11" i="16"/>
  <c r="E12" i="16"/>
  <c r="E13" i="16"/>
  <c r="E14" i="16"/>
  <c r="E15" i="16"/>
  <c r="E16" i="16"/>
  <c r="E17" i="16"/>
  <c r="E18" i="16"/>
  <c r="F18" i="16" s="1" a="1"/>
  <c r="F18" i="16" s="1"/>
  <c r="H18" i="16" a="1"/>
  <c r="H18" i="16" s="1"/>
  <c r="M19" i="12" s="1"/>
  <c r="E19" i="16"/>
  <c r="F19" i="16" a="1"/>
  <c r="F19" i="16" s="1"/>
  <c r="H19" i="16" a="1"/>
  <c r="H19" i="16" s="1"/>
  <c r="M20" i="12" s="1"/>
  <c r="E20" i="16"/>
  <c r="H20" i="16" s="1" a="1"/>
  <c r="H20" i="16" s="1"/>
  <c r="M21" i="12" s="1"/>
  <c r="F20" i="16" a="1"/>
  <c r="F20" i="16" s="1"/>
  <c r="E21" i="16"/>
  <c r="H21" i="16" s="1" a="1"/>
  <c r="H21" i="16" s="1"/>
  <c r="M22" i="12" s="1"/>
  <c r="E22" i="16"/>
  <c r="F22" i="16" s="1" a="1"/>
  <c r="F22" i="16" s="1"/>
  <c r="E23" i="16"/>
  <c r="F23" i="16" a="1"/>
  <c r="F23" i="16" s="1"/>
  <c r="H23" i="16" a="1"/>
  <c r="H23" i="16" s="1"/>
  <c r="M24" i="12" s="1"/>
  <c r="E24" i="16"/>
  <c r="F24" i="16" a="1"/>
  <c r="F24" i="16" s="1"/>
  <c r="H24" i="16" a="1"/>
  <c r="H24" i="16" s="1"/>
  <c r="M25" i="12" s="1"/>
  <c r="E25" i="16"/>
  <c r="F25" i="16" s="1" a="1"/>
  <c r="F25" i="16" s="1"/>
  <c r="H25" i="16" a="1"/>
  <c r="H25" i="16" s="1"/>
  <c r="M26" i="12" s="1"/>
  <c r="E26" i="16"/>
  <c r="F26" i="16" a="1"/>
  <c r="F26" i="16" s="1"/>
  <c r="H26" i="16" a="1"/>
  <c r="H26" i="16" s="1"/>
  <c r="M27" i="12" s="1"/>
  <c r="E27" i="16"/>
  <c r="H27" i="16" s="1" a="1"/>
  <c r="H27" i="16" s="1"/>
  <c r="M28" i="12" s="1"/>
  <c r="F27" i="16" a="1"/>
  <c r="F27" i="16" s="1"/>
  <c r="E28" i="16"/>
  <c r="H28" i="16" s="1" a="1"/>
  <c r="H28" i="16" s="1"/>
  <c r="M29" i="12" s="1"/>
  <c r="F28" i="16" a="1"/>
  <c r="F28" i="16" s="1"/>
  <c r="E29" i="16"/>
  <c r="F29" i="16" s="1" a="1"/>
  <c r="F29" i="16" s="1"/>
  <c r="E30" i="16"/>
  <c r="F30" i="16" s="1" a="1"/>
  <c r="F30" i="16" s="1"/>
  <c r="H30" i="16" a="1"/>
  <c r="H30" i="16" s="1"/>
  <c r="M31" i="12" s="1"/>
  <c r="E31" i="16"/>
  <c r="F31" i="16" a="1"/>
  <c r="F31" i="16" s="1"/>
  <c r="H31" i="16" a="1"/>
  <c r="H31" i="16" s="1"/>
  <c r="M32" i="12" s="1"/>
  <c r="E32" i="16"/>
  <c r="H32" i="16" s="1" a="1"/>
  <c r="H32" i="16" s="1"/>
  <c r="M33" i="12" s="1"/>
  <c r="F32" i="16" a="1"/>
  <c r="F32" i="16" s="1"/>
  <c r="E33" i="16"/>
  <c r="H33" i="16" s="1" a="1"/>
  <c r="H33" i="16" s="1"/>
  <c r="M34" i="12" s="1"/>
  <c r="E34" i="16"/>
  <c r="F34" i="16" s="1" a="1"/>
  <c r="F34" i="16" s="1"/>
  <c r="E35" i="16"/>
  <c r="F35" i="16" a="1"/>
  <c r="F35" i="16" s="1"/>
  <c r="H35" i="16" a="1"/>
  <c r="H35" i="16" s="1"/>
  <c r="M36" i="12" s="1"/>
  <c r="E36" i="16"/>
  <c r="F36" i="16" a="1"/>
  <c r="F36" i="16" s="1"/>
  <c r="H36" i="16" a="1"/>
  <c r="H36" i="16" s="1"/>
  <c r="M37" i="12" s="1"/>
  <c r="E37" i="16"/>
  <c r="F37" i="16" s="1" a="1"/>
  <c r="F37" i="16" s="1"/>
  <c r="H37" i="16" a="1"/>
  <c r="H37" i="16" s="1"/>
  <c r="M38" i="12" s="1"/>
  <c r="E38" i="16"/>
  <c r="F38" i="16" a="1"/>
  <c r="F38" i="16" s="1"/>
  <c r="H38" i="16" a="1"/>
  <c r="H38" i="16" s="1"/>
  <c r="M39" i="12" s="1"/>
  <c r="E39" i="16"/>
  <c r="H39" i="16" s="1" a="1"/>
  <c r="H39" i="16" s="1"/>
  <c r="M40" i="12" s="1"/>
  <c r="F39" i="16" a="1"/>
  <c r="F39" i="16" s="1"/>
  <c r="E40" i="16"/>
  <c r="H40" i="16" s="1" a="1"/>
  <c r="H40" i="16" s="1"/>
  <c r="M41" i="12" s="1"/>
  <c r="F40" i="16" a="1"/>
  <c r="F40" i="16" s="1"/>
  <c r="E41" i="16"/>
  <c r="F41" i="16" s="1" a="1"/>
  <c r="F41" i="16" s="1"/>
  <c r="E42" i="16"/>
  <c r="F42" i="16" s="1" a="1"/>
  <c r="F42" i="16" s="1"/>
  <c r="H42" i="16" a="1"/>
  <c r="H42" i="16" s="1"/>
  <c r="M43" i="12" s="1"/>
  <c r="E43" i="16"/>
  <c r="F43" i="16" a="1"/>
  <c r="F43" i="16" s="1"/>
  <c r="H43" i="16" a="1"/>
  <c r="H43" i="16" s="1"/>
  <c r="M44" i="12" s="1"/>
  <c r="E44" i="16"/>
  <c r="H44" i="16" s="1" a="1"/>
  <c r="H44" i="16" s="1"/>
  <c r="M45" i="12" s="1"/>
  <c r="F44" i="16" a="1"/>
  <c r="F44" i="16" s="1"/>
  <c r="E45" i="16"/>
  <c r="H45" i="16" s="1" a="1"/>
  <c r="H45" i="16" s="1"/>
  <c r="M46" i="12" s="1"/>
  <c r="E46" i="16"/>
  <c r="F46" i="16" s="1" a="1"/>
  <c r="F46" i="16" s="1"/>
  <c r="E47" i="16"/>
  <c r="F47" i="16" a="1"/>
  <c r="F47" i="16" s="1"/>
  <c r="H47" i="16" a="1"/>
  <c r="H47" i="16" s="1"/>
  <c r="M48" i="12" s="1"/>
  <c r="E48" i="16"/>
  <c r="F48" i="16" a="1"/>
  <c r="F48" i="16" s="1"/>
  <c r="H48" i="16" a="1"/>
  <c r="H48" i="16" s="1"/>
  <c r="M49" i="12" s="1"/>
  <c r="E49" i="16"/>
  <c r="F49" i="16" s="1" a="1"/>
  <c r="F49" i="16" s="1"/>
  <c r="H49" i="16" a="1"/>
  <c r="H49" i="16" s="1"/>
  <c r="M50" i="12" s="1"/>
  <c r="E50" i="16"/>
  <c r="F50" i="16" a="1"/>
  <c r="F50" i="16" s="1"/>
  <c r="H50" i="16" a="1"/>
  <c r="H50" i="16" s="1"/>
  <c r="M51" i="12" s="1"/>
  <c r="E51" i="16"/>
  <c r="H51" i="16" s="1" a="1"/>
  <c r="H51" i="16" s="1"/>
  <c r="M52" i="12" s="1"/>
  <c r="F51" i="16" a="1"/>
  <c r="F51" i="16" s="1"/>
  <c r="E52" i="16"/>
  <c r="H52" i="16" s="1" a="1"/>
  <c r="H52" i="16" s="1"/>
  <c r="M53" i="12" s="1"/>
  <c r="F52" i="16" a="1"/>
  <c r="F52" i="16" s="1"/>
  <c r="H3" i="19" a="1"/>
  <c r="H3" i="19" s="1"/>
  <c r="H3" i="20" a="1"/>
  <c r="H3" i="20" s="1"/>
  <c r="H3" i="21" a="1"/>
  <c r="H3" i="21" s="1"/>
  <c r="F3" i="19" a="1"/>
  <c r="F3" i="19" s="1"/>
  <c r="S4" i="12" s="1"/>
  <c r="F3" i="20" a="1"/>
  <c r="F3" i="20" s="1"/>
  <c r="U4" i="12" s="1"/>
  <c r="F3" i="21" a="1"/>
  <c r="F3" i="21" s="1"/>
  <c r="W4" i="12" s="1"/>
  <c r="E3" i="19"/>
  <c r="E3" i="20"/>
  <c r="E3" i="21"/>
  <c r="E3" i="16"/>
  <c r="F18" i="14" a="1"/>
  <c r="F18" i="14" s="1"/>
  <c r="F19" i="14" a="1"/>
  <c r="F19" i="14" s="1"/>
  <c r="F20" i="14" a="1"/>
  <c r="F20" i="14" s="1"/>
  <c r="F21" i="14" a="1"/>
  <c r="F21" i="14" s="1"/>
  <c r="F22" i="14" a="1"/>
  <c r="F22" i="14" s="1"/>
  <c r="F23" i="14" a="1"/>
  <c r="F23" i="14" s="1"/>
  <c r="F24" i="14" a="1"/>
  <c r="F24" i="14" s="1"/>
  <c r="F25" i="14" a="1"/>
  <c r="F25" i="14" s="1"/>
  <c r="F26" i="14" a="1"/>
  <c r="F26" i="14" s="1"/>
  <c r="F27" i="14" a="1"/>
  <c r="F27" i="14" s="1"/>
  <c r="F28" i="14" a="1"/>
  <c r="F28" i="14" s="1"/>
  <c r="F29" i="14" a="1"/>
  <c r="F29" i="14" s="1"/>
  <c r="F30" i="14" a="1"/>
  <c r="F30" i="14" s="1"/>
  <c r="F31" i="14" a="1"/>
  <c r="F31" i="14" s="1"/>
  <c r="F32" i="14" a="1"/>
  <c r="F32" i="14" s="1"/>
  <c r="F33" i="14" a="1"/>
  <c r="F33" i="14" s="1"/>
  <c r="F34" i="14" a="1"/>
  <c r="F34" i="14" s="1"/>
  <c r="F35" i="14" a="1"/>
  <c r="F35" i="14" s="1"/>
  <c r="F36" i="14" a="1"/>
  <c r="F36" i="14" s="1"/>
  <c r="F37" i="14" a="1"/>
  <c r="F37" i="14" s="1"/>
  <c r="F38" i="14" a="1"/>
  <c r="F38" i="14" s="1"/>
  <c r="F39" i="14" a="1"/>
  <c r="F39" i="14" s="1"/>
  <c r="F40" i="14" a="1"/>
  <c r="F40" i="14" s="1"/>
  <c r="F41" i="14" a="1"/>
  <c r="F41" i="14" s="1"/>
  <c r="F42" i="14" a="1"/>
  <c r="F42" i="14" s="1"/>
  <c r="F43" i="14" a="1"/>
  <c r="F43" i="14" s="1"/>
  <c r="F44" i="14" a="1"/>
  <c r="F44" i="14" s="1"/>
  <c r="F45" i="14" a="1"/>
  <c r="F45" i="14" s="1"/>
  <c r="F46" i="14" a="1"/>
  <c r="F46" i="14" s="1"/>
  <c r="F47" i="14" a="1"/>
  <c r="F47" i="14" s="1"/>
  <c r="F48" i="14" a="1"/>
  <c r="F48" i="14" s="1"/>
  <c r="F49" i="14" a="1"/>
  <c r="F49" i="14" s="1"/>
  <c r="F50" i="14" a="1"/>
  <c r="F50" i="14" s="1"/>
  <c r="F51" i="14" a="1"/>
  <c r="F51" i="14" s="1"/>
  <c r="F52" i="14" a="1"/>
  <c r="F52" i="14" s="1"/>
  <c r="F18" i="15" a="1"/>
  <c r="F18" i="15" s="1"/>
  <c r="F19" i="15" a="1"/>
  <c r="F19" i="15" s="1"/>
  <c r="F20" i="15" a="1"/>
  <c r="F20" i="15" s="1"/>
  <c r="F21" i="15" a="1"/>
  <c r="F21" i="15" s="1"/>
  <c r="F22" i="15" a="1"/>
  <c r="F22" i="15" s="1"/>
  <c r="F23" i="15" a="1"/>
  <c r="F23" i="15" s="1"/>
  <c r="F24" i="15" a="1"/>
  <c r="F24" i="15" s="1"/>
  <c r="F25" i="15" a="1"/>
  <c r="F25" i="15" s="1"/>
  <c r="F26" i="15" a="1"/>
  <c r="F26" i="15" s="1"/>
  <c r="F27" i="15" a="1"/>
  <c r="F27" i="15" s="1"/>
  <c r="F28" i="15" a="1"/>
  <c r="F28" i="15" s="1"/>
  <c r="F29" i="15" a="1"/>
  <c r="F29" i="15" s="1"/>
  <c r="F30" i="15" a="1"/>
  <c r="F30" i="15" s="1"/>
  <c r="F31" i="15" a="1"/>
  <c r="F31" i="15" s="1"/>
  <c r="F32" i="15" a="1"/>
  <c r="F32" i="15" s="1"/>
  <c r="F33" i="15" a="1"/>
  <c r="F33" i="15" s="1"/>
  <c r="F34" i="15" a="1"/>
  <c r="F34" i="15" s="1"/>
  <c r="F35" i="15" a="1"/>
  <c r="F35" i="15" s="1"/>
  <c r="F36" i="15" a="1"/>
  <c r="F36" i="15" s="1"/>
  <c r="F37" i="15" a="1"/>
  <c r="F37" i="15" s="1"/>
  <c r="F38" i="15" a="1"/>
  <c r="F38" i="15" s="1"/>
  <c r="F39" i="15" a="1"/>
  <c r="F39" i="15" s="1"/>
  <c r="F40" i="15" a="1"/>
  <c r="F40" i="15" s="1"/>
  <c r="F41" i="15" a="1"/>
  <c r="F41" i="15" s="1"/>
  <c r="F42" i="15" a="1"/>
  <c r="F42" i="15" s="1"/>
  <c r="F43" i="15" a="1"/>
  <c r="F43" i="15" s="1"/>
  <c r="F44" i="15" a="1"/>
  <c r="F44" i="15" s="1"/>
  <c r="F45" i="15" a="1"/>
  <c r="F45" i="15" s="1"/>
  <c r="F46" i="15" a="1"/>
  <c r="F46" i="15" s="1"/>
  <c r="F47" i="15" a="1"/>
  <c r="F47" i="15" s="1"/>
  <c r="F48" i="15" a="1"/>
  <c r="F48" i="15" s="1"/>
  <c r="F49" i="15" a="1"/>
  <c r="F49" i="15" s="1"/>
  <c r="F50" i="15" a="1"/>
  <c r="F50" i="15" s="1"/>
  <c r="F51" i="15" a="1"/>
  <c r="F51" i="15" s="1"/>
  <c r="F52" i="15" a="1"/>
  <c r="F52" i="15" s="1"/>
  <c r="F18" i="13" a="1"/>
  <c r="F18" i="13" s="1"/>
  <c r="F19" i="13" a="1"/>
  <c r="F19" i="13" s="1"/>
  <c r="F20" i="13" a="1"/>
  <c r="F20" i="13" s="1"/>
  <c r="F21" i="13" a="1"/>
  <c r="F21" i="13" s="1"/>
  <c r="F22" i="13" a="1"/>
  <c r="F22" i="13" s="1"/>
  <c r="F23" i="13" a="1"/>
  <c r="F23" i="13" s="1"/>
  <c r="F24" i="13" a="1"/>
  <c r="F24" i="13" s="1"/>
  <c r="F25" i="13" a="1"/>
  <c r="F25" i="13" s="1"/>
  <c r="F26" i="13" a="1"/>
  <c r="F26" i="13" s="1"/>
  <c r="F27" i="13" a="1"/>
  <c r="F27" i="13" s="1"/>
  <c r="F28" i="13" a="1"/>
  <c r="F28" i="13" s="1"/>
  <c r="F29" i="13" a="1"/>
  <c r="F29" i="13" s="1"/>
  <c r="F30" i="13" a="1"/>
  <c r="F30" i="13" s="1"/>
  <c r="F31" i="13" a="1"/>
  <c r="F31" i="13" s="1"/>
  <c r="F32" i="13" a="1"/>
  <c r="F32" i="13" s="1"/>
  <c r="F33" i="13" a="1"/>
  <c r="F33" i="13" s="1"/>
  <c r="F34" i="13" a="1"/>
  <c r="F34" i="13" s="1"/>
  <c r="F35" i="13" a="1"/>
  <c r="F35" i="13" s="1"/>
  <c r="F36" i="13" a="1"/>
  <c r="F36" i="13" s="1"/>
  <c r="F37" i="13" a="1"/>
  <c r="F37" i="13" s="1"/>
  <c r="F38" i="13" a="1"/>
  <c r="F38" i="13" s="1"/>
  <c r="F39" i="13" a="1"/>
  <c r="F39" i="13" s="1"/>
  <c r="F40" i="13" a="1"/>
  <c r="F40" i="13" s="1"/>
  <c r="F41" i="13" a="1"/>
  <c r="F41" i="13" s="1"/>
  <c r="F42" i="13" a="1"/>
  <c r="F42" i="13" s="1"/>
  <c r="F43" i="13" a="1"/>
  <c r="F43" i="13" s="1"/>
  <c r="F44" i="13" a="1"/>
  <c r="F44" i="13" s="1"/>
  <c r="F45" i="13" a="1"/>
  <c r="F45" i="13" s="1"/>
  <c r="F46" i="13" a="1"/>
  <c r="F46" i="13" s="1"/>
  <c r="F47" i="13" a="1"/>
  <c r="F47" i="13" s="1"/>
  <c r="F48" i="13" a="1"/>
  <c r="F48" i="13" s="1"/>
  <c r="F49" i="13" a="1"/>
  <c r="F49" i="13" s="1"/>
  <c r="F50" i="13" a="1"/>
  <c r="F50" i="13" s="1"/>
  <c r="F51" i="13" a="1"/>
  <c r="F51" i="13" s="1"/>
  <c r="F52" i="13" a="1"/>
  <c r="F52" i="13" s="1"/>
  <c r="H18" i="14" a="1"/>
  <c r="H18" i="14" s="1"/>
  <c r="I19" i="12" s="1"/>
  <c r="H19" i="14" a="1"/>
  <c r="H19" i="14" s="1"/>
  <c r="I20" i="12" s="1"/>
  <c r="H20" i="14" a="1"/>
  <c r="H20" i="14" s="1"/>
  <c r="I21" i="12" s="1"/>
  <c r="H21" i="14" a="1"/>
  <c r="H21" i="14" s="1"/>
  <c r="I22" i="12" s="1"/>
  <c r="H22" i="14" a="1"/>
  <c r="H22" i="14" s="1"/>
  <c r="I23" i="12" s="1"/>
  <c r="H23" i="14" a="1"/>
  <c r="H23" i="14" s="1"/>
  <c r="I24" i="12" s="1"/>
  <c r="H24" i="14" a="1"/>
  <c r="H24" i="14" s="1"/>
  <c r="I25" i="12" s="1"/>
  <c r="H25" i="14" a="1"/>
  <c r="H25" i="14" s="1"/>
  <c r="I26" i="12" s="1"/>
  <c r="H26" i="14" a="1"/>
  <c r="H26" i="14" s="1"/>
  <c r="I27" i="12" s="1"/>
  <c r="H27" i="14" a="1"/>
  <c r="H27" i="14" s="1"/>
  <c r="I28" i="12" s="1"/>
  <c r="H28" i="14" a="1"/>
  <c r="H28" i="14" s="1"/>
  <c r="I29" i="12" s="1"/>
  <c r="H29" i="14" a="1"/>
  <c r="H29" i="14" s="1"/>
  <c r="I30" i="12" s="1"/>
  <c r="H30" i="14" a="1"/>
  <c r="H30" i="14" s="1"/>
  <c r="I31" i="12" s="1"/>
  <c r="H31" i="14" a="1"/>
  <c r="H31" i="14" s="1"/>
  <c r="I32" i="12" s="1"/>
  <c r="H32" i="14" a="1"/>
  <c r="H32" i="14" s="1"/>
  <c r="I33" i="12" s="1"/>
  <c r="H33" i="14" a="1"/>
  <c r="H33" i="14" s="1"/>
  <c r="I34" i="12" s="1"/>
  <c r="H34" i="14" a="1"/>
  <c r="H34" i="14" s="1"/>
  <c r="I35" i="12" s="1"/>
  <c r="H35" i="14" a="1"/>
  <c r="H35" i="14" s="1"/>
  <c r="I36" i="12" s="1"/>
  <c r="H36" i="14" a="1"/>
  <c r="H36" i="14" s="1"/>
  <c r="I37" i="12" s="1"/>
  <c r="H37" i="14" a="1"/>
  <c r="H37" i="14" s="1"/>
  <c r="I38" i="12" s="1"/>
  <c r="H38" i="14" a="1"/>
  <c r="H38" i="14" s="1"/>
  <c r="I39" i="12" s="1"/>
  <c r="H39" i="14" a="1"/>
  <c r="H39" i="14" s="1"/>
  <c r="I40" i="12" s="1"/>
  <c r="H40" i="14" a="1"/>
  <c r="H40" i="14" s="1"/>
  <c r="I41" i="12" s="1"/>
  <c r="H41" i="14" a="1"/>
  <c r="H41" i="14" s="1"/>
  <c r="I42" i="12" s="1"/>
  <c r="H42" i="14" a="1"/>
  <c r="H42" i="14" s="1"/>
  <c r="I43" i="12" s="1"/>
  <c r="H43" i="14" a="1"/>
  <c r="H43" i="14" s="1"/>
  <c r="I44" i="12" s="1"/>
  <c r="H44" i="14" a="1"/>
  <c r="H44" i="14" s="1"/>
  <c r="I45" i="12" s="1"/>
  <c r="H45" i="14" a="1"/>
  <c r="H45" i="14" s="1"/>
  <c r="I46" i="12" s="1"/>
  <c r="H46" i="14" a="1"/>
  <c r="H46" i="14" s="1"/>
  <c r="I47" i="12" s="1"/>
  <c r="H47" i="14" a="1"/>
  <c r="H47" i="14" s="1"/>
  <c r="I48" i="12" s="1"/>
  <c r="H48" i="14" a="1"/>
  <c r="H48" i="14" s="1"/>
  <c r="I49" i="12" s="1"/>
  <c r="H49" i="14" a="1"/>
  <c r="H49" i="14" s="1"/>
  <c r="I50" i="12" s="1"/>
  <c r="H50" i="14" a="1"/>
  <c r="H50" i="14" s="1"/>
  <c r="I51" i="12" s="1"/>
  <c r="H51" i="14" a="1"/>
  <c r="H51" i="14" s="1"/>
  <c r="I52" i="12" s="1"/>
  <c r="H52" i="14" a="1"/>
  <c r="H52" i="14" s="1"/>
  <c r="I53" i="12" s="1"/>
  <c r="H18" i="15" a="1"/>
  <c r="H18" i="15" s="1"/>
  <c r="K19" i="12" s="1"/>
  <c r="H19" i="15" a="1"/>
  <c r="H19" i="15" s="1"/>
  <c r="K20" i="12" s="1"/>
  <c r="H20" i="15" a="1"/>
  <c r="H20" i="15" s="1"/>
  <c r="K21" i="12" s="1"/>
  <c r="H21" i="15" a="1"/>
  <c r="H21" i="15" s="1"/>
  <c r="K22" i="12" s="1"/>
  <c r="H22" i="15" a="1"/>
  <c r="H22" i="15" s="1"/>
  <c r="K23" i="12" s="1"/>
  <c r="H23" i="15" a="1"/>
  <c r="H23" i="15" s="1"/>
  <c r="K24" i="12" s="1"/>
  <c r="H24" i="15" a="1"/>
  <c r="H24" i="15" s="1"/>
  <c r="K25" i="12" s="1"/>
  <c r="H25" i="15" a="1"/>
  <c r="H25" i="15" s="1"/>
  <c r="K26" i="12" s="1"/>
  <c r="H26" i="15" a="1"/>
  <c r="H26" i="15" s="1"/>
  <c r="K27" i="12" s="1"/>
  <c r="H27" i="15" a="1"/>
  <c r="H27" i="15" s="1"/>
  <c r="K28" i="12" s="1"/>
  <c r="H28" i="15" a="1"/>
  <c r="H28" i="15" s="1"/>
  <c r="K29" i="12" s="1"/>
  <c r="H29" i="15" a="1"/>
  <c r="H29" i="15" s="1"/>
  <c r="K30" i="12" s="1"/>
  <c r="H30" i="15" a="1"/>
  <c r="H30" i="15" s="1"/>
  <c r="K31" i="12" s="1"/>
  <c r="H31" i="15" a="1"/>
  <c r="H31" i="15" s="1"/>
  <c r="K32" i="12" s="1"/>
  <c r="H32" i="15" a="1"/>
  <c r="H32" i="15" s="1"/>
  <c r="K33" i="12" s="1"/>
  <c r="H33" i="15" a="1"/>
  <c r="H33" i="15" s="1"/>
  <c r="K34" i="12" s="1"/>
  <c r="H34" i="15" a="1"/>
  <c r="H34" i="15" s="1"/>
  <c r="K35" i="12" s="1"/>
  <c r="H35" i="15" a="1"/>
  <c r="H35" i="15" s="1"/>
  <c r="K36" i="12" s="1"/>
  <c r="H36" i="15" a="1"/>
  <c r="H36" i="15" s="1"/>
  <c r="K37" i="12" s="1"/>
  <c r="H37" i="15" a="1"/>
  <c r="H37" i="15" s="1"/>
  <c r="K38" i="12" s="1"/>
  <c r="H38" i="15" a="1"/>
  <c r="H38" i="15" s="1"/>
  <c r="K39" i="12" s="1"/>
  <c r="H39" i="15" a="1"/>
  <c r="H39" i="15" s="1"/>
  <c r="K40" i="12" s="1"/>
  <c r="H40" i="15" a="1"/>
  <c r="H40" i="15" s="1"/>
  <c r="K41" i="12" s="1"/>
  <c r="H41" i="15" a="1"/>
  <c r="H41" i="15" s="1"/>
  <c r="K42" i="12" s="1"/>
  <c r="H42" i="15" a="1"/>
  <c r="H42" i="15" s="1"/>
  <c r="K43" i="12" s="1"/>
  <c r="H43" i="15" a="1"/>
  <c r="H43" i="15" s="1"/>
  <c r="K44" i="12" s="1"/>
  <c r="H44" i="15" a="1"/>
  <c r="H44" i="15" s="1"/>
  <c r="K45" i="12" s="1"/>
  <c r="H45" i="15" a="1"/>
  <c r="H45" i="15" s="1"/>
  <c r="K46" i="12" s="1"/>
  <c r="H46" i="15" a="1"/>
  <c r="H46" i="15" s="1"/>
  <c r="K47" i="12" s="1"/>
  <c r="H47" i="15" a="1"/>
  <c r="H47" i="15" s="1"/>
  <c r="K48" i="12" s="1"/>
  <c r="H48" i="15" a="1"/>
  <c r="H48" i="15" s="1"/>
  <c r="K49" i="12" s="1"/>
  <c r="H49" i="15" a="1"/>
  <c r="H49" i="15" s="1"/>
  <c r="K50" i="12" s="1"/>
  <c r="H50" i="15" a="1"/>
  <c r="H50" i="15" s="1"/>
  <c r="K51" i="12" s="1"/>
  <c r="H51" i="15" a="1"/>
  <c r="H51" i="15" s="1"/>
  <c r="K52" i="12" s="1"/>
  <c r="H52" i="15" a="1"/>
  <c r="H52" i="15" s="1"/>
  <c r="K53" i="12" s="1"/>
  <c r="H18" i="13" a="1"/>
  <c r="H18" i="13" s="1"/>
  <c r="G19" i="12" s="1"/>
  <c r="H19" i="13" a="1"/>
  <c r="H19" i="13" s="1"/>
  <c r="G20" i="12" s="1"/>
  <c r="H20" i="13" a="1"/>
  <c r="H20" i="13" s="1"/>
  <c r="G21" i="12" s="1"/>
  <c r="H21" i="13" a="1"/>
  <c r="H21" i="13" s="1"/>
  <c r="G22" i="12" s="1"/>
  <c r="H22" i="13" a="1"/>
  <c r="H22" i="13" s="1"/>
  <c r="G23" i="12" s="1"/>
  <c r="H23" i="13" a="1"/>
  <c r="H23" i="13" s="1"/>
  <c r="G24" i="12" s="1"/>
  <c r="H24" i="13" a="1"/>
  <c r="H24" i="13" s="1"/>
  <c r="G25" i="12" s="1"/>
  <c r="H25" i="13" a="1"/>
  <c r="H25" i="13" s="1"/>
  <c r="G26" i="12" s="1"/>
  <c r="H26" i="13" a="1"/>
  <c r="H26" i="13" s="1"/>
  <c r="G27" i="12" s="1"/>
  <c r="H27" i="13" a="1"/>
  <c r="H27" i="13" s="1"/>
  <c r="G28" i="12" s="1"/>
  <c r="H28" i="13" a="1"/>
  <c r="H28" i="13" s="1"/>
  <c r="G29" i="12" s="1"/>
  <c r="H29" i="13" a="1"/>
  <c r="H29" i="13" s="1"/>
  <c r="G30" i="12" s="1"/>
  <c r="H30" i="13" a="1"/>
  <c r="H30" i="13" s="1"/>
  <c r="G31" i="12" s="1"/>
  <c r="H31" i="13" a="1"/>
  <c r="H31" i="13" s="1"/>
  <c r="G32" i="12" s="1"/>
  <c r="H32" i="13" a="1"/>
  <c r="H32" i="13" s="1"/>
  <c r="G33" i="12" s="1"/>
  <c r="H33" i="13" a="1"/>
  <c r="H33" i="13" s="1"/>
  <c r="G34" i="12" s="1"/>
  <c r="H34" i="13" a="1"/>
  <c r="H34" i="13" s="1"/>
  <c r="G35" i="12" s="1"/>
  <c r="H35" i="13" a="1"/>
  <c r="H35" i="13" s="1"/>
  <c r="G36" i="12" s="1"/>
  <c r="H36" i="13" a="1"/>
  <c r="H36" i="13" s="1"/>
  <c r="G37" i="12" s="1"/>
  <c r="H37" i="13" a="1"/>
  <c r="H37" i="13" s="1"/>
  <c r="G38" i="12" s="1"/>
  <c r="H38" i="13" a="1"/>
  <c r="H38" i="13" s="1"/>
  <c r="G39" i="12" s="1"/>
  <c r="H39" i="13" a="1"/>
  <c r="H39" i="13" s="1"/>
  <c r="G40" i="12" s="1"/>
  <c r="H40" i="13" a="1"/>
  <c r="H40" i="13" s="1"/>
  <c r="G41" i="12" s="1"/>
  <c r="H41" i="13" a="1"/>
  <c r="H41" i="13" s="1"/>
  <c r="G42" i="12" s="1"/>
  <c r="H42" i="13" a="1"/>
  <c r="H42" i="13" s="1"/>
  <c r="G43" i="12" s="1"/>
  <c r="H43" i="13" a="1"/>
  <c r="H43" i="13" s="1"/>
  <c r="G44" i="12" s="1"/>
  <c r="H44" i="13" a="1"/>
  <c r="H44" i="13" s="1"/>
  <c r="G45" i="12" s="1"/>
  <c r="H45" i="13" a="1"/>
  <c r="H45" i="13" s="1"/>
  <c r="G46" i="12" s="1"/>
  <c r="H46" i="13" a="1"/>
  <c r="H46" i="13" s="1"/>
  <c r="G47" i="12" s="1"/>
  <c r="H47" i="13" a="1"/>
  <c r="H47" i="13" s="1"/>
  <c r="G48" i="12" s="1"/>
  <c r="H48" i="13" a="1"/>
  <c r="H48" i="13" s="1"/>
  <c r="G49" i="12" s="1"/>
  <c r="H49" i="13" a="1"/>
  <c r="H49" i="13" s="1"/>
  <c r="G50" i="12" s="1"/>
  <c r="H50" i="13" a="1"/>
  <c r="H50" i="13" s="1"/>
  <c r="G51" i="12" s="1"/>
  <c r="H51" i="13" a="1"/>
  <c r="H51" i="13" s="1"/>
  <c r="G52" i="12" s="1"/>
  <c r="H52" i="13" a="1"/>
  <c r="H52" i="13" s="1"/>
  <c r="G53" i="12" s="1"/>
  <c r="G5" i="17"/>
  <c r="G8" i="17"/>
  <c r="G9" i="17"/>
  <c r="G10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8" i="18"/>
  <c r="G9" i="18"/>
  <c r="G10" i="18"/>
  <c r="G18" i="18"/>
  <c r="G19" i="18"/>
  <c r="G20" i="18"/>
  <c r="G21" i="18"/>
  <c r="G22" i="18"/>
  <c r="G23" i="18"/>
  <c r="G24" i="18"/>
  <c r="G25" i="18"/>
  <c r="G26" i="18"/>
  <c r="G27" i="18"/>
  <c r="G28" i="18"/>
  <c r="G29" i="18"/>
  <c r="G30" i="18"/>
  <c r="G31" i="18"/>
  <c r="G32" i="18"/>
  <c r="G33" i="18"/>
  <c r="G34" i="18"/>
  <c r="G35" i="18"/>
  <c r="G36" i="18"/>
  <c r="G37" i="18"/>
  <c r="G38" i="18"/>
  <c r="G39" i="18"/>
  <c r="G40" i="18"/>
  <c r="G41" i="18"/>
  <c r="G42" i="18"/>
  <c r="G43" i="18"/>
  <c r="G44" i="18"/>
  <c r="G45" i="18"/>
  <c r="G46" i="18"/>
  <c r="G47" i="18"/>
  <c r="G48" i="18"/>
  <c r="G49" i="18"/>
  <c r="G50" i="18"/>
  <c r="G51" i="18"/>
  <c r="G52" i="18"/>
  <c r="F8" i="18" a="1"/>
  <c r="F8" i="18" s="1"/>
  <c r="F9" i="18" a="1"/>
  <c r="F9" i="18" s="1"/>
  <c r="F10" i="18" a="1"/>
  <c r="F10" i="18" s="1"/>
  <c r="F18" i="18" a="1"/>
  <c r="F18" i="18" s="1"/>
  <c r="H18" i="18" s="1"/>
  <c r="F19" i="18" a="1"/>
  <c r="F19" i="18" s="1"/>
  <c r="H19" i="18" s="1"/>
  <c r="F20" i="18" a="1"/>
  <c r="F20" i="18" s="1"/>
  <c r="H20" i="18" s="1"/>
  <c r="F21" i="18" a="1"/>
  <c r="F21" i="18" s="1"/>
  <c r="H21" i="18" s="1"/>
  <c r="F22" i="18" a="1"/>
  <c r="F22" i="18" s="1"/>
  <c r="H22" i="18" s="1"/>
  <c r="F23" i="18" a="1"/>
  <c r="F23" i="18" s="1"/>
  <c r="H23" i="18" s="1"/>
  <c r="F24" i="18" a="1"/>
  <c r="F24" i="18" s="1"/>
  <c r="H24" i="18" s="1"/>
  <c r="F25" i="18" a="1"/>
  <c r="F25" i="18" s="1"/>
  <c r="H25" i="18" s="1"/>
  <c r="F26" i="18" a="1"/>
  <c r="F26" i="18" s="1"/>
  <c r="F27" i="18" a="1"/>
  <c r="F27" i="18" s="1"/>
  <c r="F28" i="18" a="1"/>
  <c r="F28" i="18" s="1"/>
  <c r="H28" i="18" s="1"/>
  <c r="F29" i="18" a="1"/>
  <c r="F29" i="18" s="1"/>
  <c r="H29" i="18" s="1"/>
  <c r="F30" i="18" a="1"/>
  <c r="F30" i="18" s="1"/>
  <c r="H30" i="18" s="1"/>
  <c r="F31" i="18" a="1"/>
  <c r="F31" i="18" s="1"/>
  <c r="H31" i="18" s="1"/>
  <c r="Q32" i="12" s="1"/>
  <c r="F32" i="18" a="1"/>
  <c r="F32" i="18" s="1"/>
  <c r="H32" i="18" s="1"/>
  <c r="F33" i="18" a="1"/>
  <c r="F33" i="18" s="1"/>
  <c r="H33" i="18" s="1"/>
  <c r="F34" i="18" a="1"/>
  <c r="F34" i="18" s="1"/>
  <c r="H34" i="18" s="1"/>
  <c r="F35" i="18" a="1"/>
  <c r="F35" i="18" s="1"/>
  <c r="F36" i="18" a="1"/>
  <c r="F36" i="18" s="1"/>
  <c r="F37" i="18" a="1"/>
  <c r="F37" i="18" s="1"/>
  <c r="F38" i="18" a="1"/>
  <c r="F38" i="18" s="1"/>
  <c r="F39" i="18" a="1"/>
  <c r="F39" i="18" s="1"/>
  <c r="F40" i="18" a="1"/>
  <c r="F40" i="18" s="1"/>
  <c r="H40" i="18" s="1"/>
  <c r="F41" i="18" a="1"/>
  <c r="F41" i="18" s="1"/>
  <c r="H41" i="18" s="1"/>
  <c r="F42" i="18" a="1"/>
  <c r="F42" i="18" s="1"/>
  <c r="H42" i="18" s="1"/>
  <c r="Q43" i="12" s="1"/>
  <c r="F43" i="18" a="1"/>
  <c r="F43" i="18" s="1"/>
  <c r="H43" i="18" s="1"/>
  <c r="Q44" i="12" s="1"/>
  <c r="F44" i="18" a="1"/>
  <c r="F44" i="18" s="1"/>
  <c r="H44" i="18" s="1"/>
  <c r="F45" i="18" a="1"/>
  <c r="F45" i="18" s="1"/>
  <c r="F46" i="18" a="1"/>
  <c r="F46" i="18" s="1"/>
  <c r="F47" i="18" a="1"/>
  <c r="F47" i="18" s="1"/>
  <c r="F48" i="18" a="1"/>
  <c r="F48" i="18" s="1"/>
  <c r="F49" i="18" a="1"/>
  <c r="F49" i="18" s="1"/>
  <c r="F50" i="18" a="1"/>
  <c r="F50" i="18" s="1"/>
  <c r="F51" i="18" a="1"/>
  <c r="F51" i="18" s="1"/>
  <c r="F52" i="18" a="1"/>
  <c r="F52" i="18" s="1"/>
  <c r="H52" i="18" s="1"/>
  <c r="E5" i="18"/>
  <c r="E6" i="18"/>
  <c r="E8" i="18"/>
  <c r="E9" i="18"/>
  <c r="E10" i="18"/>
  <c r="E18" i="18"/>
  <c r="E19" i="18"/>
  <c r="E20" i="18"/>
  <c r="E21" i="18"/>
  <c r="E22" i="18"/>
  <c r="E23" i="18"/>
  <c r="E24" i="18"/>
  <c r="E25" i="18"/>
  <c r="E26" i="18"/>
  <c r="E27" i="18"/>
  <c r="E28" i="18"/>
  <c r="E29" i="18"/>
  <c r="E30" i="18"/>
  <c r="E31" i="18"/>
  <c r="E32" i="18"/>
  <c r="E33" i="18"/>
  <c r="E34" i="18"/>
  <c r="E35" i="18"/>
  <c r="E36" i="18"/>
  <c r="E37" i="18"/>
  <c r="E38" i="18"/>
  <c r="E39" i="18"/>
  <c r="E40" i="18"/>
  <c r="E41" i="18"/>
  <c r="E42" i="18"/>
  <c r="E43" i="18"/>
  <c r="E44" i="18"/>
  <c r="E45" i="18"/>
  <c r="E46" i="18"/>
  <c r="E47" i="18"/>
  <c r="E48" i="18"/>
  <c r="E49" i="18"/>
  <c r="E50" i="18"/>
  <c r="E51" i="18"/>
  <c r="E52" i="18"/>
  <c r="F5" i="17" a="1"/>
  <c r="F5" i="17" s="1"/>
  <c r="F8" i="17" a="1"/>
  <c r="F8" i="17" s="1"/>
  <c r="H8" i="17" s="1"/>
  <c r="F9" i="17" a="1"/>
  <c r="F9" i="17" s="1"/>
  <c r="H9" i="17" s="1"/>
  <c r="O10" i="12" s="1"/>
  <c r="F10" i="17" a="1"/>
  <c r="F10" i="17" s="1"/>
  <c r="H10" i="17" s="1"/>
  <c r="F18" i="17" a="1"/>
  <c r="F18" i="17" s="1"/>
  <c r="H18" i="17" s="1"/>
  <c r="F19" i="17" a="1"/>
  <c r="F19" i="17" s="1"/>
  <c r="H19" i="17" s="1"/>
  <c r="F20" i="17" a="1"/>
  <c r="F20" i="17" s="1"/>
  <c r="H20" i="17" s="1"/>
  <c r="F21" i="17" a="1"/>
  <c r="F21" i="17" s="1"/>
  <c r="F22" i="17" a="1"/>
  <c r="F22" i="17" s="1"/>
  <c r="F23" i="17" a="1"/>
  <c r="F23" i="17" s="1"/>
  <c r="F24" i="17" a="1"/>
  <c r="F24" i="17" s="1"/>
  <c r="F25" i="17" a="1"/>
  <c r="F25" i="17" s="1"/>
  <c r="F26" i="17" a="1"/>
  <c r="F26" i="17" s="1"/>
  <c r="F27" i="17" a="1"/>
  <c r="F27" i="17" s="1"/>
  <c r="F28" i="17" a="1"/>
  <c r="F28" i="17" s="1"/>
  <c r="H28" i="17" s="1"/>
  <c r="F29" i="17" a="1"/>
  <c r="F29" i="17" s="1"/>
  <c r="H29" i="17" s="1"/>
  <c r="F30" i="17" a="1"/>
  <c r="F30" i="17" s="1"/>
  <c r="H30" i="17" s="1"/>
  <c r="F31" i="17" a="1"/>
  <c r="F31" i="17" s="1"/>
  <c r="F32" i="17" a="1"/>
  <c r="F32" i="17" s="1"/>
  <c r="F33" i="17" a="1"/>
  <c r="F33" i="17" s="1"/>
  <c r="F34" i="17" a="1"/>
  <c r="F34" i="17" s="1"/>
  <c r="H34" i="17" s="1"/>
  <c r="F35" i="17" a="1"/>
  <c r="F35" i="17" s="1"/>
  <c r="H35" i="17" s="1"/>
  <c r="F36" i="17" a="1"/>
  <c r="F36" i="17" s="1"/>
  <c r="H36" i="17" s="1"/>
  <c r="O37" i="12" s="1"/>
  <c r="F37" i="17" a="1"/>
  <c r="F37" i="17" s="1"/>
  <c r="H37" i="17" s="1"/>
  <c r="F38" i="17" a="1"/>
  <c r="F38" i="17" s="1"/>
  <c r="H38" i="17" s="1"/>
  <c r="F39" i="17" a="1"/>
  <c r="F39" i="17" s="1"/>
  <c r="F40" i="17" a="1"/>
  <c r="F40" i="17" s="1"/>
  <c r="H40" i="17" s="1"/>
  <c r="F41" i="17" a="1"/>
  <c r="F41" i="17" s="1"/>
  <c r="H41" i="17" s="1"/>
  <c r="F42" i="17" a="1"/>
  <c r="F42" i="17" s="1"/>
  <c r="H42" i="17" s="1"/>
  <c r="O43" i="12" s="1"/>
  <c r="F43" i="17" a="1"/>
  <c r="F43" i="17" s="1"/>
  <c r="H43" i="17" s="1"/>
  <c r="F44" i="17" a="1"/>
  <c r="F44" i="17" s="1"/>
  <c r="H44" i="17" s="1"/>
  <c r="O45" i="12" s="1"/>
  <c r="F45" i="17" a="1"/>
  <c r="F45" i="17" s="1"/>
  <c r="H45" i="17" s="1"/>
  <c r="O46" i="12" s="1"/>
  <c r="F46" i="17" a="1"/>
  <c r="F46" i="17" s="1"/>
  <c r="H46" i="17" s="1"/>
  <c r="F47" i="17" a="1"/>
  <c r="F47" i="17" s="1"/>
  <c r="H47" i="17" s="1"/>
  <c r="F48" i="17" a="1"/>
  <c r="F48" i="17" s="1"/>
  <c r="H48" i="17" s="1"/>
  <c r="F49" i="17" a="1"/>
  <c r="F49" i="17" s="1"/>
  <c r="F50" i="17" a="1"/>
  <c r="F50" i="17" s="1"/>
  <c r="F51" i="17" a="1"/>
  <c r="F51" i="17" s="1"/>
  <c r="F52" i="17" a="1"/>
  <c r="F52" i="17" s="1"/>
  <c r="H52" i="17" s="1"/>
  <c r="E5" i="17"/>
  <c r="E6" i="17"/>
  <c r="E8" i="17"/>
  <c r="E9" i="17"/>
  <c r="E10" i="17"/>
  <c r="E11" i="17"/>
  <c r="G11" i="17" s="1"/>
  <c r="E13" i="17"/>
  <c r="G13" i="17" s="1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4" i="13"/>
  <c r="E5" i="13"/>
  <c r="E6" i="13"/>
  <c r="E7" i="13"/>
  <c r="E8" i="13"/>
  <c r="E9" i="13"/>
  <c r="E10" i="13"/>
  <c r="E11" i="13"/>
  <c r="E12" i="13"/>
  <c r="E13" i="13"/>
  <c r="E14" i="13"/>
  <c r="E15" i="13"/>
  <c r="E16" i="13"/>
  <c r="E17" i="13"/>
  <c r="E18" i="13"/>
  <c r="E19" i="13"/>
  <c r="E20" i="13"/>
  <c r="E21" i="13"/>
  <c r="E22" i="13"/>
  <c r="E23" i="13"/>
  <c r="E24" i="13"/>
  <c r="E25" i="13"/>
  <c r="E26" i="13"/>
  <c r="E27" i="13"/>
  <c r="E28" i="13"/>
  <c r="E29" i="13"/>
  <c r="E30" i="13"/>
  <c r="E31" i="13"/>
  <c r="E32" i="13"/>
  <c r="E33" i="13"/>
  <c r="E34" i="13"/>
  <c r="E35" i="13"/>
  <c r="E36" i="13"/>
  <c r="E37" i="13"/>
  <c r="E38" i="13"/>
  <c r="E39" i="13"/>
  <c r="E40" i="13"/>
  <c r="E41" i="13"/>
  <c r="E42" i="13"/>
  <c r="E43" i="13"/>
  <c r="E44" i="13"/>
  <c r="E45" i="13"/>
  <c r="E46" i="13"/>
  <c r="E47" i="13"/>
  <c r="E48" i="13"/>
  <c r="E49" i="13"/>
  <c r="E50" i="13"/>
  <c r="E51" i="13"/>
  <c r="E52" i="13"/>
  <c r="E4" i="15"/>
  <c r="E5" i="15"/>
  <c r="E6" i="15"/>
  <c r="E7" i="15"/>
  <c r="E8" i="15"/>
  <c r="E9" i="15"/>
  <c r="E10" i="15"/>
  <c r="E11" i="15"/>
  <c r="E12" i="15"/>
  <c r="F12" i="15" s="1" a="1"/>
  <c r="F12" i="15" s="1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31" i="15"/>
  <c r="E32" i="15"/>
  <c r="E33" i="15"/>
  <c r="E34" i="15"/>
  <c r="E35" i="15"/>
  <c r="E36" i="15"/>
  <c r="E37" i="15"/>
  <c r="E38" i="15"/>
  <c r="E39" i="15"/>
  <c r="E40" i="15"/>
  <c r="E41" i="15"/>
  <c r="E42" i="15"/>
  <c r="E43" i="15"/>
  <c r="E44" i="15"/>
  <c r="E45" i="15"/>
  <c r="E46" i="15"/>
  <c r="E47" i="15"/>
  <c r="E48" i="15"/>
  <c r="E49" i="15"/>
  <c r="E50" i="15"/>
  <c r="E51" i="15"/>
  <c r="E52" i="15"/>
  <c r="E4" i="14"/>
  <c r="E5" i="14"/>
  <c r="E6" i="14"/>
  <c r="E7" i="14"/>
  <c r="E8" i="14"/>
  <c r="E9" i="14"/>
  <c r="E10" i="14"/>
  <c r="E11" i="14"/>
  <c r="E12" i="14"/>
  <c r="E13" i="14"/>
  <c r="E14" i="14"/>
  <c r="E15" i="14"/>
  <c r="E16" i="14"/>
  <c r="E17" i="14"/>
  <c r="E18" i="14"/>
  <c r="E19" i="14"/>
  <c r="E20" i="14"/>
  <c r="E21" i="14"/>
  <c r="E22" i="14"/>
  <c r="E23" i="14"/>
  <c r="E24" i="14"/>
  <c r="E25" i="14"/>
  <c r="E26" i="14"/>
  <c r="E27" i="14"/>
  <c r="E28" i="14"/>
  <c r="E29" i="14"/>
  <c r="E30" i="14"/>
  <c r="E31" i="14"/>
  <c r="E32" i="14"/>
  <c r="E33" i="14"/>
  <c r="E34" i="14"/>
  <c r="E35" i="14"/>
  <c r="E36" i="14"/>
  <c r="E37" i="14"/>
  <c r="E38" i="14"/>
  <c r="E39" i="14"/>
  <c r="E40" i="14"/>
  <c r="E41" i="14"/>
  <c r="E42" i="14"/>
  <c r="E43" i="14"/>
  <c r="E44" i="14"/>
  <c r="E45" i="14"/>
  <c r="E46" i="14"/>
  <c r="E47" i="14"/>
  <c r="E48" i="14"/>
  <c r="E49" i="14"/>
  <c r="E50" i="14"/>
  <c r="E51" i="14"/>
  <c r="E52" i="14"/>
  <c r="E3" i="13"/>
  <c r="E3" i="15"/>
  <c r="E3" i="14"/>
  <c r="C24" i="13"/>
  <c r="C23" i="13"/>
  <c r="C22" i="13"/>
  <c r="C21" i="13"/>
  <c r="C20" i="13"/>
  <c r="C19" i="13"/>
  <c r="C18" i="13"/>
  <c r="J17" i="13"/>
  <c r="J10" i="13"/>
  <c r="A11" i="12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4" i="1"/>
  <c r="E5" i="1"/>
  <c r="E3" i="1"/>
  <c r="DV54" i="22"/>
  <c r="DR54" i="22"/>
  <c r="DN54" i="22"/>
  <c r="DV53" i="22"/>
  <c r="DR53" i="22"/>
  <c r="DN53" i="22"/>
  <c r="DV52" i="22"/>
  <c r="DR52" i="22"/>
  <c r="DN52" i="22"/>
  <c r="DV51" i="22"/>
  <c r="DR51" i="22"/>
  <c r="DN51" i="22"/>
  <c r="DV50" i="22"/>
  <c r="DR50" i="22"/>
  <c r="DN50" i="22"/>
  <c r="DV49" i="22"/>
  <c r="DR49" i="22"/>
  <c r="DN49" i="22"/>
  <c r="DV48" i="22"/>
  <c r="DR48" i="22"/>
  <c r="DN48" i="22"/>
  <c r="DV47" i="22"/>
  <c r="DR47" i="22"/>
  <c r="DN47" i="22"/>
  <c r="DV46" i="22"/>
  <c r="DR46" i="22"/>
  <c r="DN46" i="22"/>
  <c r="DV45" i="22"/>
  <c r="DR45" i="22"/>
  <c r="DN45" i="22"/>
  <c r="DV44" i="22"/>
  <c r="DR44" i="22"/>
  <c r="DN44" i="22"/>
  <c r="DV43" i="22"/>
  <c r="DR43" i="22"/>
  <c r="DN43" i="22"/>
  <c r="DV42" i="22"/>
  <c r="DR42" i="22"/>
  <c r="DN42" i="22"/>
  <c r="DV41" i="22"/>
  <c r="DR41" i="22"/>
  <c r="DN41" i="22"/>
  <c r="DV40" i="22"/>
  <c r="DR40" i="22"/>
  <c r="DN40" i="22"/>
  <c r="DV39" i="22"/>
  <c r="DR39" i="22"/>
  <c r="DN39" i="22"/>
  <c r="DV38" i="22"/>
  <c r="DR38" i="22"/>
  <c r="DN38" i="22"/>
  <c r="DV37" i="22"/>
  <c r="DR37" i="22"/>
  <c r="DN37" i="22"/>
  <c r="DV36" i="22"/>
  <c r="DR36" i="22"/>
  <c r="DN36" i="22"/>
  <c r="DV35" i="22"/>
  <c r="DR35" i="22"/>
  <c r="DN35" i="22"/>
  <c r="DV34" i="22"/>
  <c r="DR34" i="22"/>
  <c r="DN34" i="22"/>
  <c r="DV33" i="22"/>
  <c r="DR33" i="22"/>
  <c r="DN33" i="22"/>
  <c r="DV32" i="22"/>
  <c r="DR32" i="22"/>
  <c r="DN32" i="22"/>
  <c r="DV31" i="22"/>
  <c r="DR31" i="22"/>
  <c r="DN31" i="22"/>
  <c r="DV30" i="22"/>
  <c r="DR30" i="22"/>
  <c r="DN30" i="22"/>
  <c r="DV29" i="22"/>
  <c r="DR29" i="22"/>
  <c r="DN29" i="22"/>
  <c r="DV28" i="22"/>
  <c r="DR28" i="22"/>
  <c r="DN28" i="22"/>
  <c r="DV27" i="22"/>
  <c r="DR27" i="22"/>
  <c r="DN27" i="22"/>
  <c r="DV26" i="22"/>
  <c r="DR26" i="22"/>
  <c r="DN26" i="22"/>
  <c r="DV25" i="22"/>
  <c r="DR25" i="22"/>
  <c r="DN25" i="22"/>
  <c r="DV24" i="22"/>
  <c r="DR24" i="22"/>
  <c r="DN24" i="22"/>
  <c r="DV23" i="22"/>
  <c r="DR23" i="22"/>
  <c r="DN23" i="22"/>
  <c r="DV22" i="22"/>
  <c r="DR22" i="22"/>
  <c r="DN22" i="22"/>
  <c r="DV21" i="22"/>
  <c r="DR21" i="22"/>
  <c r="DN21" i="22"/>
  <c r="DV20" i="22"/>
  <c r="DR20" i="22"/>
  <c r="DN20" i="22"/>
  <c r="DV19" i="22"/>
  <c r="DR19" i="22"/>
  <c r="DN19" i="22"/>
  <c r="DV18" i="22"/>
  <c r="DR18" i="22"/>
  <c r="DN18" i="22"/>
  <c r="DV17" i="22"/>
  <c r="DR17" i="22"/>
  <c r="DN17" i="22"/>
  <c r="DV16" i="22"/>
  <c r="DR16" i="22"/>
  <c r="DN16" i="22"/>
  <c r="DR15" i="22"/>
  <c r="DN15" i="22"/>
  <c r="DR14" i="22"/>
  <c r="DN14" i="22"/>
  <c r="DR13" i="22"/>
  <c r="DN13" i="22"/>
  <c r="DR12" i="22"/>
  <c r="DN12" i="22"/>
  <c r="DR11" i="22"/>
  <c r="DN11" i="22"/>
  <c r="DR10" i="22"/>
  <c r="DN10" i="22"/>
  <c r="DN9" i="22"/>
  <c r="DK54" i="22"/>
  <c r="DG54" i="22"/>
  <c r="DC54" i="22"/>
  <c r="DK53" i="22"/>
  <c r="DG53" i="22"/>
  <c r="DC53" i="22"/>
  <c r="DK52" i="22"/>
  <c r="DG52" i="22"/>
  <c r="DC52" i="22"/>
  <c r="DK51" i="22"/>
  <c r="DG51" i="22"/>
  <c r="DC51" i="22"/>
  <c r="DK50" i="22"/>
  <c r="DG50" i="22"/>
  <c r="DC50" i="22"/>
  <c r="DK49" i="22"/>
  <c r="DG49" i="22"/>
  <c r="DC49" i="22"/>
  <c r="DK48" i="22"/>
  <c r="DG48" i="22"/>
  <c r="DC48" i="22"/>
  <c r="DK47" i="22"/>
  <c r="DG47" i="22"/>
  <c r="DC47" i="22"/>
  <c r="DK46" i="22"/>
  <c r="DG46" i="22"/>
  <c r="DC46" i="22"/>
  <c r="DK45" i="22"/>
  <c r="DG45" i="22"/>
  <c r="DC45" i="22"/>
  <c r="DK44" i="22"/>
  <c r="DG44" i="22"/>
  <c r="DC44" i="22"/>
  <c r="DK43" i="22"/>
  <c r="DG43" i="22"/>
  <c r="DC43" i="22"/>
  <c r="DK42" i="22"/>
  <c r="DG42" i="22"/>
  <c r="DC42" i="22"/>
  <c r="DK41" i="22"/>
  <c r="DG41" i="22"/>
  <c r="DC41" i="22"/>
  <c r="DK40" i="22"/>
  <c r="DG40" i="22"/>
  <c r="DC40" i="22"/>
  <c r="DK39" i="22"/>
  <c r="DG39" i="22"/>
  <c r="DC39" i="22"/>
  <c r="DK38" i="22"/>
  <c r="DG38" i="22"/>
  <c r="DC38" i="22"/>
  <c r="DK37" i="22"/>
  <c r="DG37" i="22"/>
  <c r="DC37" i="22"/>
  <c r="DK36" i="22"/>
  <c r="DG36" i="22"/>
  <c r="DC36" i="22"/>
  <c r="DK35" i="22"/>
  <c r="DG35" i="22"/>
  <c r="DC35" i="22"/>
  <c r="DK34" i="22"/>
  <c r="DG34" i="22"/>
  <c r="DC34" i="22"/>
  <c r="DK33" i="22"/>
  <c r="DG33" i="22"/>
  <c r="DC33" i="22"/>
  <c r="DK32" i="22"/>
  <c r="DG32" i="22"/>
  <c r="DC32" i="22"/>
  <c r="DK31" i="22"/>
  <c r="DG31" i="22"/>
  <c r="DC31" i="22"/>
  <c r="DK30" i="22"/>
  <c r="DG30" i="22"/>
  <c r="DC30" i="22"/>
  <c r="DK29" i="22"/>
  <c r="DG29" i="22"/>
  <c r="DC29" i="22"/>
  <c r="DK28" i="22"/>
  <c r="DG28" i="22"/>
  <c r="DC28" i="22"/>
  <c r="DK27" i="22"/>
  <c r="DG27" i="22"/>
  <c r="DC27" i="22"/>
  <c r="DK26" i="22"/>
  <c r="DG26" i="22"/>
  <c r="DC26" i="22"/>
  <c r="DK25" i="22"/>
  <c r="DG25" i="22"/>
  <c r="DC25" i="22"/>
  <c r="DK24" i="22"/>
  <c r="DG24" i="22"/>
  <c r="DC24" i="22"/>
  <c r="DK23" i="22"/>
  <c r="DG23" i="22"/>
  <c r="DC23" i="22"/>
  <c r="DK22" i="22"/>
  <c r="DG22" i="22"/>
  <c r="DC22" i="22"/>
  <c r="DK21" i="22"/>
  <c r="DG21" i="22"/>
  <c r="DC21" i="22"/>
  <c r="DK20" i="22"/>
  <c r="DG20" i="22"/>
  <c r="DC20" i="22"/>
  <c r="DK19" i="22"/>
  <c r="DG19" i="22"/>
  <c r="DC19" i="22"/>
  <c r="DK18" i="22"/>
  <c r="DG18" i="22"/>
  <c r="DC18" i="22"/>
  <c r="DK17" i="22"/>
  <c r="DG17" i="22"/>
  <c r="DC17" i="22"/>
  <c r="DK16" i="22"/>
  <c r="DG16" i="22"/>
  <c r="DC16" i="22"/>
  <c r="DG15" i="22"/>
  <c r="DC15" i="22"/>
  <c r="DG14" i="22"/>
  <c r="DC14" i="22"/>
  <c r="DG13" i="22"/>
  <c r="DC13" i="22"/>
  <c r="DG12" i="22"/>
  <c r="DC12" i="22"/>
  <c r="DG11" i="22"/>
  <c r="DC11" i="22"/>
  <c r="DG10" i="22"/>
  <c r="DC10" i="22"/>
  <c r="DC9" i="22"/>
  <c r="CZ54" i="22"/>
  <c r="CV54" i="22"/>
  <c r="CR54" i="22"/>
  <c r="CZ53" i="22"/>
  <c r="CV53" i="22"/>
  <c r="CR53" i="22"/>
  <c r="CZ52" i="22"/>
  <c r="CV52" i="22"/>
  <c r="CR52" i="22"/>
  <c r="CZ51" i="22"/>
  <c r="CV51" i="22"/>
  <c r="CR51" i="22"/>
  <c r="CZ50" i="22"/>
  <c r="CV50" i="22"/>
  <c r="CR50" i="22"/>
  <c r="CZ49" i="22"/>
  <c r="CV49" i="22"/>
  <c r="CR49" i="22"/>
  <c r="CZ48" i="22"/>
  <c r="CV48" i="22"/>
  <c r="CR48" i="22"/>
  <c r="CZ47" i="22"/>
  <c r="CV47" i="22"/>
  <c r="CR47" i="22"/>
  <c r="CZ46" i="22"/>
  <c r="CV46" i="22"/>
  <c r="CR46" i="22"/>
  <c r="CZ45" i="22"/>
  <c r="CV45" i="22"/>
  <c r="CR45" i="22"/>
  <c r="CZ44" i="22"/>
  <c r="CV44" i="22"/>
  <c r="CR44" i="22"/>
  <c r="CZ43" i="22"/>
  <c r="CV43" i="22"/>
  <c r="CR43" i="22"/>
  <c r="CZ42" i="22"/>
  <c r="CV42" i="22"/>
  <c r="CR42" i="22"/>
  <c r="CZ41" i="22"/>
  <c r="CV41" i="22"/>
  <c r="CR41" i="22"/>
  <c r="CZ40" i="22"/>
  <c r="CV40" i="22"/>
  <c r="CR40" i="22"/>
  <c r="CZ39" i="22"/>
  <c r="CV39" i="22"/>
  <c r="CR39" i="22"/>
  <c r="CZ38" i="22"/>
  <c r="CV38" i="22"/>
  <c r="CR38" i="22"/>
  <c r="CZ37" i="22"/>
  <c r="CV37" i="22"/>
  <c r="CR37" i="22"/>
  <c r="CZ36" i="22"/>
  <c r="CV36" i="22"/>
  <c r="CR36" i="22"/>
  <c r="CZ35" i="22"/>
  <c r="CV35" i="22"/>
  <c r="CR35" i="22"/>
  <c r="CZ34" i="22"/>
  <c r="CV34" i="22"/>
  <c r="CR34" i="22"/>
  <c r="CZ33" i="22"/>
  <c r="CV33" i="22"/>
  <c r="CR33" i="22"/>
  <c r="CZ32" i="22"/>
  <c r="CV32" i="22"/>
  <c r="CR32" i="22"/>
  <c r="CZ31" i="22"/>
  <c r="CV31" i="22"/>
  <c r="CR31" i="22"/>
  <c r="CZ30" i="22"/>
  <c r="CV30" i="22"/>
  <c r="CR30" i="22"/>
  <c r="CZ29" i="22"/>
  <c r="CV29" i="22"/>
  <c r="CR29" i="22"/>
  <c r="CZ28" i="22"/>
  <c r="CV28" i="22"/>
  <c r="CR28" i="22"/>
  <c r="CZ27" i="22"/>
  <c r="CV27" i="22"/>
  <c r="CR27" i="22"/>
  <c r="CZ26" i="22"/>
  <c r="CV26" i="22"/>
  <c r="CR26" i="22"/>
  <c r="CZ25" i="22"/>
  <c r="CV25" i="22"/>
  <c r="CR25" i="22"/>
  <c r="CZ24" i="22"/>
  <c r="CV24" i="22"/>
  <c r="CR24" i="22"/>
  <c r="CZ23" i="22"/>
  <c r="CV23" i="22"/>
  <c r="CR23" i="22"/>
  <c r="CZ22" i="22"/>
  <c r="CV22" i="22"/>
  <c r="CR22" i="22"/>
  <c r="CZ21" i="22"/>
  <c r="CV21" i="22"/>
  <c r="CR21" i="22"/>
  <c r="CZ20" i="22"/>
  <c r="CV20" i="22"/>
  <c r="CR20" i="22"/>
  <c r="CZ19" i="22"/>
  <c r="CV19" i="22"/>
  <c r="CR19" i="22"/>
  <c r="CZ18" i="22"/>
  <c r="CV18" i="22"/>
  <c r="CR18" i="22"/>
  <c r="CZ17" i="22"/>
  <c r="CV17" i="22"/>
  <c r="CR17" i="22"/>
  <c r="CZ16" i="22"/>
  <c r="CV16" i="22"/>
  <c r="CR16" i="22"/>
  <c r="CV15" i="22"/>
  <c r="CR15" i="22"/>
  <c r="CV14" i="22"/>
  <c r="CR14" i="22"/>
  <c r="CV13" i="22"/>
  <c r="CR13" i="22"/>
  <c r="CV12" i="22"/>
  <c r="CR12" i="22"/>
  <c r="CV11" i="22"/>
  <c r="CR11" i="22"/>
  <c r="CV10" i="22"/>
  <c r="CR10" i="22"/>
  <c r="CR9" i="22"/>
  <c r="CG54" i="22"/>
  <c r="CG53" i="22"/>
  <c r="CD54" i="22"/>
  <c r="BZ54" i="22"/>
  <c r="CD53" i="22"/>
  <c r="BZ53" i="22"/>
  <c r="CD52" i="22"/>
  <c r="BZ52" i="22"/>
  <c r="CD51" i="22"/>
  <c r="BZ51" i="22"/>
  <c r="CD50" i="22"/>
  <c r="BZ50" i="22"/>
  <c r="CD49" i="22"/>
  <c r="BZ49" i="22"/>
  <c r="CD48" i="22"/>
  <c r="BZ48" i="22"/>
  <c r="CD47" i="22"/>
  <c r="BZ47" i="22"/>
  <c r="CD46" i="22"/>
  <c r="BZ46" i="22"/>
  <c r="CD45" i="22"/>
  <c r="BZ45" i="22"/>
  <c r="CD44" i="22"/>
  <c r="BZ44" i="22"/>
  <c r="CD43" i="22"/>
  <c r="BZ43" i="22"/>
  <c r="CD42" i="22"/>
  <c r="BZ42" i="22"/>
  <c r="CD41" i="22"/>
  <c r="BZ41" i="22"/>
  <c r="BS54" i="22"/>
  <c r="BO54" i="22"/>
  <c r="BK54" i="22"/>
  <c r="BS53" i="22"/>
  <c r="BO53" i="22"/>
  <c r="BK53" i="22"/>
  <c r="BS52" i="22"/>
  <c r="BO52" i="22"/>
  <c r="BK52" i="22"/>
  <c r="BS51" i="22"/>
  <c r="BO51" i="22"/>
  <c r="BK51" i="22"/>
  <c r="BS50" i="22"/>
  <c r="BO50" i="22"/>
  <c r="BK50" i="22"/>
  <c r="BS49" i="22"/>
  <c r="BO49" i="22"/>
  <c r="BK49" i="22"/>
  <c r="BS48" i="22"/>
  <c r="BO48" i="22"/>
  <c r="BK48" i="22"/>
  <c r="BS47" i="22"/>
  <c r="BO47" i="22"/>
  <c r="BK47" i="22"/>
  <c r="BS46" i="22"/>
  <c r="BO46" i="22"/>
  <c r="BK46" i="22"/>
  <c r="BS45" i="22"/>
  <c r="BO45" i="22"/>
  <c r="BK45" i="22"/>
  <c r="BS44" i="22"/>
  <c r="BO44" i="22"/>
  <c r="BK44" i="22"/>
  <c r="BS43" i="22"/>
  <c r="BO43" i="22"/>
  <c r="BK43" i="22"/>
  <c r="BS42" i="22"/>
  <c r="BO42" i="22"/>
  <c r="BK42" i="22"/>
  <c r="BS41" i="22"/>
  <c r="BO41" i="22"/>
  <c r="BK41" i="22"/>
  <c r="BS40" i="22"/>
  <c r="BO40" i="22"/>
  <c r="BK40" i="22"/>
  <c r="BS39" i="22"/>
  <c r="BO39" i="22"/>
  <c r="BK39" i="22"/>
  <c r="BS38" i="22"/>
  <c r="BO38" i="22"/>
  <c r="BK38" i="22"/>
  <c r="BS37" i="22"/>
  <c r="BO37" i="22"/>
  <c r="BK37" i="22"/>
  <c r="BS36" i="22"/>
  <c r="BO36" i="22"/>
  <c r="BK36" i="22"/>
  <c r="BS35" i="22"/>
  <c r="BO35" i="22"/>
  <c r="BK35" i="22"/>
  <c r="BS34" i="22"/>
  <c r="BO34" i="22"/>
  <c r="BK34" i="22"/>
  <c r="BS33" i="22"/>
  <c r="BO33" i="22"/>
  <c r="BK33" i="22"/>
  <c r="BS32" i="22"/>
  <c r="BO32" i="22"/>
  <c r="BK32" i="22"/>
  <c r="BS31" i="22"/>
  <c r="BO31" i="22"/>
  <c r="BK31" i="22"/>
  <c r="BS30" i="22"/>
  <c r="BO30" i="22"/>
  <c r="BK30" i="22"/>
  <c r="BS29" i="22"/>
  <c r="BO29" i="22"/>
  <c r="BK29" i="22"/>
  <c r="BS28" i="22"/>
  <c r="BO28" i="22"/>
  <c r="BK28" i="22"/>
  <c r="BS27" i="22"/>
  <c r="BO27" i="22"/>
  <c r="BK27" i="22"/>
  <c r="BS26" i="22"/>
  <c r="BO26" i="22"/>
  <c r="BK26" i="22"/>
  <c r="BS25" i="22"/>
  <c r="BO25" i="22"/>
  <c r="BK25" i="22"/>
  <c r="BS24" i="22"/>
  <c r="BO24" i="22"/>
  <c r="BK24" i="22"/>
  <c r="BS23" i="22"/>
  <c r="BO23" i="22"/>
  <c r="BK23" i="22"/>
  <c r="BS22" i="22"/>
  <c r="BO22" i="22"/>
  <c r="BK22" i="22"/>
  <c r="BS21" i="22"/>
  <c r="BO21" i="22"/>
  <c r="BK21" i="22"/>
  <c r="BS20" i="22"/>
  <c r="BO20" i="22"/>
  <c r="BK20" i="22"/>
  <c r="BS19" i="22"/>
  <c r="BO19" i="22"/>
  <c r="BK19" i="22"/>
  <c r="BS18" i="22"/>
  <c r="BO18" i="22"/>
  <c r="BK18" i="22"/>
  <c r="BS17" i="22"/>
  <c r="BO17" i="22"/>
  <c r="BK17" i="22"/>
  <c r="BS16" i="22"/>
  <c r="BO16" i="22"/>
  <c r="BK16" i="22"/>
  <c r="BO15" i="22"/>
  <c r="BK15" i="22"/>
  <c r="BO14" i="22"/>
  <c r="BK14" i="22"/>
  <c r="BO13" i="22"/>
  <c r="BK13" i="22"/>
  <c r="BO12" i="22"/>
  <c r="BK12" i="22"/>
  <c r="BO11" i="22"/>
  <c r="BK11" i="22"/>
  <c r="BO10" i="22"/>
  <c r="BK10" i="22"/>
  <c r="BK9" i="22"/>
  <c r="BH54" i="22"/>
  <c r="BD54" i="22"/>
  <c r="AZ54" i="22"/>
  <c r="BH53" i="22"/>
  <c r="BD53" i="22"/>
  <c r="AZ53" i="22"/>
  <c r="BH52" i="22"/>
  <c r="BD52" i="22"/>
  <c r="AZ52" i="22"/>
  <c r="BH51" i="22"/>
  <c r="BD51" i="22"/>
  <c r="AZ51" i="22"/>
  <c r="BH50" i="22"/>
  <c r="BD50" i="22"/>
  <c r="AZ50" i="22"/>
  <c r="BH49" i="22"/>
  <c r="BD49" i="22"/>
  <c r="AZ49" i="22"/>
  <c r="BH48" i="22"/>
  <c r="BD48" i="22"/>
  <c r="AZ48" i="22"/>
  <c r="BH47" i="22"/>
  <c r="BD47" i="22"/>
  <c r="AZ47" i="22"/>
  <c r="BH46" i="22"/>
  <c r="BD46" i="22"/>
  <c r="AZ46" i="22"/>
  <c r="BH45" i="22"/>
  <c r="BD45" i="22"/>
  <c r="AZ45" i="22"/>
  <c r="BH44" i="22"/>
  <c r="BD44" i="22"/>
  <c r="AZ44" i="22"/>
  <c r="BH43" i="22"/>
  <c r="BD43" i="22"/>
  <c r="AZ43" i="22"/>
  <c r="BH42" i="22"/>
  <c r="BD42" i="22"/>
  <c r="AZ42" i="22"/>
  <c r="BH41" i="22"/>
  <c r="BD41" i="22"/>
  <c r="AZ41" i="22"/>
  <c r="BH40" i="22"/>
  <c r="BD40" i="22"/>
  <c r="AZ40" i="22"/>
  <c r="BH39" i="22"/>
  <c r="BD39" i="22"/>
  <c r="AZ39" i="22"/>
  <c r="BH38" i="22"/>
  <c r="BD38" i="22"/>
  <c r="AZ38" i="22"/>
  <c r="BH37" i="22"/>
  <c r="BD37" i="22"/>
  <c r="AZ37" i="22"/>
  <c r="BH36" i="22"/>
  <c r="BD36" i="22"/>
  <c r="AZ36" i="22"/>
  <c r="BH35" i="22"/>
  <c r="BD35" i="22"/>
  <c r="AZ35" i="22"/>
  <c r="BH34" i="22"/>
  <c r="BD34" i="22"/>
  <c r="AZ34" i="22"/>
  <c r="BH33" i="22"/>
  <c r="BD33" i="22"/>
  <c r="AZ33" i="22"/>
  <c r="BH32" i="22"/>
  <c r="BD32" i="22"/>
  <c r="AZ32" i="22"/>
  <c r="BH31" i="22"/>
  <c r="BD31" i="22"/>
  <c r="AZ31" i="22"/>
  <c r="BH30" i="22"/>
  <c r="BD30" i="22"/>
  <c r="AZ30" i="22"/>
  <c r="BH29" i="22"/>
  <c r="BD29" i="22"/>
  <c r="AZ29" i="22"/>
  <c r="BH28" i="22"/>
  <c r="BD28" i="22"/>
  <c r="AZ28" i="22"/>
  <c r="BH27" i="22"/>
  <c r="BD27" i="22"/>
  <c r="AZ27" i="22"/>
  <c r="BH26" i="22"/>
  <c r="BD26" i="22"/>
  <c r="AZ26" i="22"/>
  <c r="BH25" i="22"/>
  <c r="BD25" i="22"/>
  <c r="AZ25" i="22"/>
  <c r="BH24" i="22"/>
  <c r="BD24" i="22"/>
  <c r="AZ24" i="22"/>
  <c r="BH23" i="22"/>
  <c r="BD23" i="22"/>
  <c r="AZ23" i="22"/>
  <c r="BH22" i="22"/>
  <c r="BD22" i="22"/>
  <c r="AZ22" i="22"/>
  <c r="BH21" i="22"/>
  <c r="BD21" i="22"/>
  <c r="AZ21" i="22"/>
  <c r="BH20" i="22"/>
  <c r="BD20" i="22"/>
  <c r="AZ20" i="22"/>
  <c r="BH19" i="22"/>
  <c r="BD19" i="22"/>
  <c r="AZ19" i="22"/>
  <c r="BH18" i="22"/>
  <c r="BD18" i="22"/>
  <c r="AZ18" i="22"/>
  <c r="BH17" i="22"/>
  <c r="BD17" i="22"/>
  <c r="AZ17" i="22"/>
  <c r="BH16" i="22"/>
  <c r="BD16" i="22"/>
  <c r="AZ16" i="22"/>
  <c r="BD15" i="22"/>
  <c r="AZ15" i="22"/>
  <c r="BD14" i="22"/>
  <c r="AZ14" i="22"/>
  <c r="BD13" i="22"/>
  <c r="AZ13" i="22"/>
  <c r="BD12" i="22"/>
  <c r="AZ12" i="22"/>
  <c r="BD11" i="22"/>
  <c r="AZ11" i="22"/>
  <c r="BD10" i="22"/>
  <c r="AZ10" i="22"/>
  <c r="AZ9" i="22"/>
  <c r="AW54" i="22"/>
  <c r="AS54" i="22"/>
  <c r="AO54" i="22"/>
  <c r="AW53" i="22"/>
  <c r="AS53" i="22"/>
  <c r="AO53" i="22"/>
  <c r="AW52" i="22"/>
  <c r="AS52" i="22"/>
  <c r="AO52" i="22"/>
  <c r="AW51" i="22"/>
  <c r="AS51" i="22"/>
  <c r="AO51" i="22"/>
  <c r="AW50" i="22"/>
  <c r="AS50" i="22"/>
  <c r="AO50" i="22"/>
  <c r="AW49" i="22"/>
  <c r="AS49" i="22"/>
  <c r="AO49" i="22"/>
  <c r="AW48" i="22"/>
  <c r="AS48" i="22"/>
  <c r="AO48" i="22"/>
  <c r="AW47" i="22"/>
  <c r="AS47" i="22"/>
  <c r="AO47" i="22"/>
  <c r="AW46" i="22"/>
  <c r="AS46" i="22"/>
  <c r="AO46" i="22"/>
  <c r="AW45" i="22"/>
  <c r="AS45" i="22"/>
  <c r="AO45" i="22"/>
  <c r="AW44" i="22"/>
  <c r="AS44" i="22"/>
  <c r="AO44" i="22"/>
  <c r="AW43" i="22"/>
  <c r="AS43" i="22"/>
  <c r="AO43" i="22"/>
  <c r="AW42" i="22"/>
  <c r="AS42" i="22"/>
  <c r="AO42" i="22"/>
  <c r="AW41" i="22"/>
  <c r="AS41" i="22"/>
  <c r="AO41" i="22"/>
  <c r="AW40" i="22"/>
  <c r="AS40" i="22"/>
  <c r="AO40" i="22"/>
  <c r="AW39" i="22"/>
  <c r="AS39" i="22"/>
  <c r="AO39" i="22"/>
  <c r="AW38" i="22"/>
  <c r="AS38" i="22"/>
  <c r="AO38" i="22"/>
  <c r="AW37" i="22"/>
  <c r="AS37" i="22"/>
  <c r="AO37" i="22"/>
  <c r="AW36" i="22"/>
  <c r="AS36" i="22"/>
  <c r="AO36" i="22"/>
  <c r="AW35" i="22"/>
  <c r="AS35" i="22"/>
  <c r="AO35" i="22"/>
  <c r="AW34" i="22"/>
  <c r="AS34" i="22"/>
  <c r="AO34" i="22"/>
  <c r="AW33" i="22"/>
  <c r="AS33" i="22"/>
  <c r="AO33" i="22"/>
  <c r="AW32" i="22"/>
  <c r="AS32" i="22"/>
  <c r="AO32" i="22"/>
  <c r="AW31" i="22"/>
  <c r="AS31" i="22"/>
  <c r="AO31" i="22"/>
  <c r="AW30" i="22"/>
  <c r="AS30" i="22"/>
  <c r="AO30" i="22"/>
  <c r="AW29" i="22"/>
  <c r="AS29" i="22"/>
  <c r="AO29" i="22"/>
  <c r="AW28" i="22"/>
  <c r="AS28" i="22"/>
  <c r="AO28" i="22"/>
  <c r="AW27" i="22"/>
  <c r="AS27" i="22"/>
  <c r="AO27" i="22"/>
  <c r="AW26" i="22"/>
  <c r="AS26" i="22"/>
  <c r="AO26" i="22"/>
  <c r="AW25" i="22"/>
  <c r="AS25" i="22"/>
  <c r="AO25" i="22"/>
  <c r="AW24" i="22"/>
  <c r="AS24" i="22"/>
  <c r="AO24" i="22"/>
  <c r="AW23" i="22"/>
  <c r="AS23" i="22"/>
  <c r="AO23" i="22"/>
  <c r="AW22" i="22"/>
  <c r="AS22" i="22"/>
  <c r="AO22" i="22"/>
  <c r="AW21" i="22"/>
  <c r="AS21" i="22"/>
  <c r="AO21" i="22"/>
  <c r="AW20" i="22"/>
  <c r="AS20" i="22"/>
  <c r="AO20" i="22"/>
  <c r="AW19" i="22"/>
  <c r="AS19" i="22"/>
  <c r="AO19" i="22"/>
  <c r="AW18" i="22"/>
  <c r="AS18" i="22"/>
  <c r="AO18" i="22"/>
  <c r="AW17" i="22"/>
  <c r="AS17" i="22"/>
  <c r="AO17" i="22"/>
  <c r="AW16" i="22"/>
  <c r="AS16" i="22"/>
  <c r="AO16" i="22"/>
  <c r="AS15" i="22"/>
  <c r="AO15" i="22"/>
  <c r="AS14" i="22"/>
  <c r="AO14" i="22"/>
  <c r="AS13" i="22"/>
  <c r="AO13" i="22"/>
  <c r="AS12" i="22"/>
  <c r="AO12" i="22"/>
  <c r="AS11" i="22"/>
  <c r="AO11" i="22"/>
  <c r="AS10" i="22"/>
  <c r="AO10" i="22"/>
  <c r="AO9" i="22"/>
  <c r="AL54" i="22"/>
  <c r="AH54" i="22"/>
  <c r="AD54" i="22"/>
  <c r="AL53" i="22"/>
  <c r="AH53" i="22"/>
  <c r="AD53" i="22"/>
  <c r="AL52" i="22"/>
  <c r="AH52" i="22"/>
  <c r="AD52" i="22"/>
  <c r="AL51" i="22"/>
  <c r="AH51" i="22"/>
  <c r="AD51" i="22"/>
  <c r="AL50" i="22"/>
  <c r="AH50" i="22"/>
  <c r="AD50" i="22"/>
  <c r="AL49" i="22"/>
  <c r="AH49" i="22"/>
  <c r="AD49" i="22"/>
  <c r="AL48" i="22"/>
  <c r="AH48" i="22"/>
  <c r="AD48" i="22"/>
  <c r="AL47" i="22"/>
  <c r="AH47" i="22"/>
  <c r="AD47" i="22"/>
  <c r="AL46" i="22"/>
  <c r="AH46" i="22"/>
  <c r="AD46" i="22"/>
  <c r="AL45" i="22"/>
  <c r="AH45" i="22"/>
  <c r="AD45" i="22"/>
  <c r="AL44" i="22"/>
  <c r="AH44" i="22"/>
  <c r="AD44" i="22"/>
  <c r="AL43" i="22"/>
  <c r="AH43" i="22"/>
  <c r="AD43" i="22"/>
  <c r="AL42" i="22"/>
  <c r="AH42" i="22"/>
  <c r="AD42" i="22"/>
  <c r="AL41" i="22"/>
  <c r="AH41" i="22"/>
  <c r="AD41" i="22"/>
  <c r="AL40" i="22"/>
  <c r="AH40" i="22"/>
  <c r="AD40" i="22"/>
  <c r="AL39" i="22"/>
  <c r="AH39" i="22"/>
  <c r="AD39" i="22"/>
  <c r="AL38" i="22"/>
  <c r="AH38" i="22"/>
  <c r="AD38" i="22"/>
  <c r="AL37" i="22"/>
  <c r="AH37" i="22"/>
  <c r="AD37" i="22"/>
  <c r="AL36" i="22"/>
  <c r="AH36" i="22"/>
  <c r="AD36" i="22"/>
  <c r="AL35" i="22"/>
  <c r="AH35" i="22"/>
  <c r="AD35" i="22"/>
  <c r="AL34" i="22"/>
  <c r="AH34" i="22"/>
  <c r="AD34" i="22"/>
  <c r="AL33" i="22"/>
  <c r="AH33" i="22"/>
  <c r="AD33" i="22"/>
  <c r="AL32" i="22"/>
  <c r="AH32" i="22"/>
  <c r="AD32" i="22"/>
  <c r="AL31" i="22"/>
  <c r="AH31" i="22"/>
  <c r="AD31" i="22"/>
  <c r="AL30" i="22"/>
  <c r="AH30" i="22"/>
  <c r="AD30" i="22"/>
  <c r="AL29" i="22"/>
  <c r="AH29" i="22"/>
  <c r="AD29" i="22"/>
  <c r="AL28" i="22"/>
  <c r="AH28" i="22"/>
  <c r="AD28" i="22"/>
  <c r="AL27" i="22"/>
  <c r="AH27" i="22"/>
  <c r="AD27" i="22"/>
  <c r="AL26" i="22"/>
  <c r="AH26" i="22"/>
  <c r="AD26" i="22"/>
  <c r="AL25" i="22"/>
  <c r="AH25" i="22"/>
  <c r="AD25" i="22"/>
  <c r="AL24" i="22"/>
  <c r="AH24" i="22"/>
  <c r="AD24" i="22"/>
  <c r="AL23" i="22"/>
  <c r="AH23" i="22"/>
  <c r="AD23" i="22"/>
  <c r="AL22" i="22"/>
  <c r="AH22" i="22"/>
  <c r="AD22" i="22"/>
  <c r="AL21" i="22"/>
  <c r="AH21" i="22"/>
  <c r="AD21" i="22"/>
  <c r="AL20" i="22"/>
  <c r="AH20" i="22"/>
  <c r="AD20" i="22"/>
  <c r="AL19" i="22"/>
  <c r="AH19" i="22"/>
  <c r="AD19" i="22"/>
  <c r="AL18" i="22"/>
  <c r="AH18" i="22"/>
  <c r="AD18" i="22"/>
  <c r="AL17" i="22"/>
  <c r="AH17" i="22"/>
  <c r="AD17" i="22"/>
  <c r="AL16" i="22"/>
  <c r="AH16" i="22"/>
  <c r="AD16" i="22"/>
  <c r="AH15" i="22"/>
  <c r="AD15" i="22"/>
  <c r="AH14" i="22"/>
  <c r="AD14" i="22"/>
  <c r="AH13" i="22"/>
  <c r="AD13" i="22"/>
  <c r="AH12" i="22"/>
  <c r="AD12" i="22"/>
  <c r="AH11" i="22"/>
  <c r="AD11" i="22"/>
  <c r="AH10" i="22"/>
  <c r="AD10" i="22"/>
  <c r="AD9" i="22"/>
  <c r="DM2" i="22"/>
  <c r="DU1" i="22"/>
  <c r="DM1" i="22"/>
  <c r="DB2" i="22"/>
  <c r="DJ1" i="22"/>
  <c r="DB1" i="22"/>
  <c r="CQ2" i="22"/>
  <c r="CY1" i="22"/>
  <c r="CQ1" i="22"/>
  <c r="CF2" i="22"/>
  <c r="CN1" i="22"/>
  <c r="CF1" i="22"/>
  <c r="BU2" i="22"/>
  <c r="CC1" i="22"/>
  <c r="BU1" i="22"/>
  <c r="BJ2" i="22"/>
  <c r="BR1" i="22"/>
  <c r="BJ1" i="22"/>
  <c r="AY2" i="22"/>
  <c r="AN2" i="22"/>
  <c r="AC2" i="22"/>
  <c r="R2" i="22"/>
  <c r="BG1" i="22"/>
  <c r="AY1" i="22"/>
  <c r="AV1" i="22"/>
  <c r="AN1" i="22"/>
  <c r="AK1" i="22"/>
  <c r="AC1" i="22"/>
  <c r="S9" i="22"/>
  <c r="S10" i="22"/>
  <c r="W10" i="22"/>
  <c r="S11" i="22"/>
  <c r="W11" i="22"/>
  <c r="S12" i="22"/>
  <c r="W12" i="22"/>
  <c r="S13" i="22"/>
  <c r="W13" i="22"/>
  <c r="S14" i="22"/>
  <c r="W14" i="22"/>
  <c r="S15" i="22"/>
  <c r="W15" i="22"/>
  <c r="S16" i="22"/>
  <c r="W16" i="22"/>
  <c r="AA16" i="22"/>
  <c r="S17" i="22"/>
  <c r="W17" i="22"/>
  <c r="AA17" i="22"/>
  <c r="S18" i="22"/>
  <c r="W18" i="22"/>
  <c r="AA18" i="22"/>
  <c r="S19" i="22"/>
  <c r="W19" i="22"/>
  <c r="AA19" i="22"/>
  <c r="S20" i="22"/>
  <c r="W20" i="22"/>
  <c r="AA20" i="22"/>
  <c r="S21" i="22"/>
  <c r="W21" i="22"/>
  <c r="AA21" i="22"/>
  <c r="S22" i="22"/>
  <c r="W22" i="22"/>
  <c r="AA22" i="22"/>
  <c r="S23" i="22"/>
  <c r="W23" i="22"/>
  <c r="AA23" i="22"/>
  <c r="S24" i="22"/>
  <c r="W24" i="22"/>
  <c r="AA24" i="22"/>
  <c r="S25" i="22"/>
  <c r="W25" i="22"/>
  <c r="AA25" i="22"/>
  <c r="S26" i="22"/>
  <c r="W26" i="22"/>
  <c r="AA26" i="22"/>
  <c r="S27" i="22"/>
  <c r="W27" i="22"/>
  <c r="AA27" i="22"/>
  <c r="S28" i="22"/>
  <c r="W28" i="22"/>
  <c r="AA28" i="22"/>
  <c r="S29" i="22"/>
  <c r="W29" i="22"/>
  <c r="AA29" i="22"/>
  <c r="S30" i="22"/>
  <c r="W30" i="22"/>
  <c r="AA30" i="22"/>
  <c r="S31" i="22"/>
  <c r="W31" i="22"/>
  <c r="AA31" i="22"/>
  <c r="S32" i="22"/>
  <c r="W32" i="22"/>
  <c r="AA32" i="22"/>
  <c r="S33" i="22"/>
  <c r="W33" i="22"/>
  <c r="AA33" i="22"/>
  <c r="S34" i="22"/>
  <c r="W34" i="22"/>
  <c r="AA34" i="22"/>
  <c r="S35" i="22"/>
  <c r="W35" i="22"/>
  <c r="AA35" i="22"/>
  <c r="S36" i="22"/>
  <c r="W36" i="22"/>
  <c r="AA36" i="22"/>
  <c r="S37" i="22"/>
  <c r="W37" i="22"/>
  <c r="AA37" i="22"/>
  <c r="S38" i="22"/>
  <c r="W38" i="22"/>
  <c r="AA38" i="22"/>
  <c r="S39" i="22"/>
  <c r="W39" i="22"/>
  <c r="AA39" i="22"/>
  <c r="S40" i="22"/>
  <c r="W40" i="22"/>
  <c r="AA40" i="22"/>
  <c r="S41" i="22"/>
  <c r="W41" i="22"/>
  <c r="AA41" i="22"/>
  <c r="S42" i="22"/>
  <c r="W42" i="22"/>
  <c r="AA42" i="22"/>
  <c r="S43" i="22"/>
  <c r="W43" i="22"/>
  <c r="AA43" i="22"/>
  <c r="S44" i="22"/>
  <c r="W44" i="22"/>
  <c r="AA44" i="22"/>
  <c r="S45" i="22"/>
  <c r="W45" i="22"/>
  <c r="AA45" i="22"/>
  <c r="S46" i="22"/>
  <c r="W46" i="22"/>
  <c r="AA46" i="22"/>
  <c r="S47" i="22"/>
  <c r="W47" i="22"/>
  <c r="AA47" i="22"/>
  <c r="S48" i="22"/>
  <c r="W48" i="22"/>
  <c r="AA48" i="22"/>
  <c r="S49" i="22"/>
  <c r="W49" i="22"/>
  <c r="AA49" i="22"/>
  <c r="S50" i="22"/>
  <c r="W50" i="22"/>
  <c r="AA50" i="22"/>
  <c r="S51" i="22"/>
  <c r="W51" i="22"/>
  <c r="AA51" i="22"/>
  <c r="S52" i="22"/>
  <c r="W52" i="22"/>
  <c r="AA52" i="22"/>
  <c r="S53" i="22"/>
  <c r="W53" i="22"/>
  <c r="AA53" i="22"/>
  <c r="S54" i="22"/>
  <c r="W54" i="22"/>
  <c r="AA54" i="22"/>
  <c r="Z1" i="22"/>
  <c r="R1" i="22"/>
  <c r="O1" i="22"/>
  <c r="C1" i="22"/>
  <c r="A1" i="21"/>
  <c r="A1" i="20"/>
  <c r="A1" i="19"/>
  <c r="A1" i="18"/>
  <c r="A1" i="17"/>
  <c r="A1" i="16"/>
  <c r="A1" i="15"/>
  <c r="A1" i="14"/>
  <c r="W52" i="21"/>
  <c r="DW54" i="22" s="1"/>
  <c r="U52" i="21"/>
  <c r="DU54" i="22" s="1"/>
  <c r="S52" i="21"/>
  <c r="DS54" i="22" s="1"/>
  <c r="Q52" i="21"/>
  <c r="DQ54" i="22" s="1"/>
  <c r="O52" i="21"/>
  <c r="DO54" i="22" s="1"/>
  <c r="M52" i="21"/>
  <c r="DM54" i="22" s="1"/>
  <c r="K52" i="21"/>
  <c r="J52" i="21"/>
  <c r="B52" i="21"/>
  <c r="A52" i="21"/>
  <c r="W51" i="21"/>
  <c r="DW53" i="22" s="1"/>
  <c r="U51" i="21"/>
  <c r="DU53" i="22" s="1"/>
  <c r="S51" i="21"/>
  <c r="DS53" i="22" s="1"/>
  <c r="Q51" i="21"/>
  <c r="DQ53" i="22" s="1"/>
  <c r="O51" i="21"/>
  <c r="DO53" i="22" s="1"/>
  <c r="M51" i="21"/>
  <c r="DM53" i="22" s="1"/>
  <c r="K51" i="21"/>
  <c r="J51" i="21"/>
  <c r="B51" i="21"/>
  <c r="A51" i="21"/>
  <c r="W50" i="21"/>
  <c r="DW52" i="22" s="1"/>
  <c r="U50" i="21"/>
  <c r="DU52" i="22" s="1"/>
  <c r="S50" i="21"/>
  <c r="DS52" i="22" s="1"/>
  <c r="Q50" i="21"/>
  <c r="DQ52" i="22" s="1"/>
  <c r="O50" i="21"/>
  <c r="DO52" i="22" s="1"/>
  <c r="M50" i="21"/>
  <c r="DM52" i="22" s="1"/>
  <c r="K50" i="21"/>
  <c r="J50" i="21"/>
  <c r="B50" i="21"/>
  <c r="A50" i="21"/>
  <c r="W49" i="21"/>
  <c r="DW51" i="22" s="1"/>
  <c r="U49" i="21"/>
  <c r="DU51" i="22" s="1"/>
  <c r="S49" i="21"/>
  <c r="DS51" i="22" s="1"/>
  <c r="Q49" i="21"/>
  <c r="DQ51" i="22" s="1"/>
  <c r="O49" i="21"/>
  <c r="DO51" i="22" s="1"/>
  <c r="M49" i="21"/>
  <c r="DM51" i="22" s="1"/>
  <c r="K49" i="21"/>
  <c r="J49" i="21"/>
  <c r="B49" i="21"/>
  <c r="A49" i="21"/>
  <c r="W48" i="21"/>
  <c r="DW50" i="22" s="1"/>
  <c r="U48" i="21"/>
  <c r="DU50" i="22" s="1"/>
  <c r="S48" i="21"/>
  <c r="DS50" i="22" s="1"/>
  <c r="Q48" i="21"/>
  <c r="DQ50" i="22" s="1"/>
  <c r="O48" i="21"/>
  <c r="DO50" i="22" s="1"/>
  <c r="M48" i="21"/>
  <c r="DM50" i="22" s="1"/>
  <c r="K48" i="21"/>
  <c r="J48" i="21"/>
  <c r="B48" i="21"/>
  <c r="A48" i="21"/>
  <c r="W47" i="21"/>
  <c r="DW49" i="22" s="1"/>
  <c r="U47" i="21"/>
  <c r="DU49" i="22" s="1"/>
  <c r="S47" i="21"/>
  <c r="DS49" i="22" s="1"/>
  <c r="Q47" i="21"/>
  <c r="DQ49" i="22" s="1"/>
  <c r="O47" i="21"/>
  <c r="DO49" i="22" s="1"/>
  <c r="M47" i="21"/>
  <c r="DM49" i="22" s="1"/>
  <c r="K47" i="21"/>
  <c r="J47" i="21"/>
  <c r="B47" i="21"/>
  <c r="A47" i="21"/>
  <c r="W46" i="21"/>
  <c r="DW48" i="22" s="1"/>
  <c r="U46" i="21"/>
  <c r="DU48" i="22" s="1"/>
  <c r="S46" i="21"/>
  <c r="DS48" i="22" s="1"/>
  <c r="Q46" i="21"/>
  <c r="DQ48" i="22" s="1"/>
  <c r="O46" i="21"/>
  <c r="DO48" i="22" s="1"/>
  <c r="M46" i="21"/>
  <c r="DM48" i="22" s="1"/>
  <c r="K46" i="21"/>
  <c r="J46" i="21"/>
  <c r="B46" i="21"/>
  <c r="A46" i="21"/>
  <c r="W45" i="21"/>
  <c r="DW47" i="22" s="1"/>
  <c r="U45" i="21"/>
  <c r="DU47" i="22" s="1"/>
  <c r="S45" i="21"/>
  <c r="DS47" i="22" s="1"/>
  <c r="Q45" i="21"/>
  <c r="DQ47" i="22" s="1"/>
  <c r="O45" i="21"/>
  <c r="DO47" i="22" s="1"/>
  <c r="M45" i="21"/>
  <c r="DM47" i="22" s="1"/>
  <c r="K45" i="21"/>
  <c r="J45" i="21"/>
  <c r="B45" i="21"/>
  <c r="A45" i="21"/>
  <c r="W44" i="21"/>
  <c r="DW46" i="22" s="1"/>
  <c r="U44" i="21"/>
  <c r="DU46" i="22" s="1"/>
  <c r="S44" i="21"/>
  <c r="DS46" i="22" s="1"/>
  <c r="Q44" i="21"/>
  <c r="DQ46" i="22" s="1"/>
  <c r="O44" i="21"/>
  <c r="DO46" i="22" s="1"/>
  <c r="M44" i="21"/>
  <c r="DM46" i="22" s="1"/>
  <c r="K44" i="21"/>
  <c r="J44" i="21"/>
  <c r="B44" i="21"/>
  <c r="A44" i="21"/>
  <c r="W43" i="21"/>
  <c r="DW45" i="22" s="1"/>
  <c r="U43" i="21"/>
  <c r="DU45" i="22" s="1"/>
  <c r="S43" i="21"/>
  <c r="DS45" i="22" s="1"/>
  <c r="Q43" i="21"/>
  <c r="DQ45" i="22" s="1"/>
  <c r="O43" i="21"/>
  <c r="DO45" i="22" s="1"/>
  <c r="M43" i="21"/>
  <c r="DM45" i="22" s="1"/>
  <c r="K43" i="21"/>
  <c r="J43" i="21"/>
  <c r="B43" i="21"/>
  <c r="A43" i="21"/>
  <c r="W42" i="21"/>
  <c r="DW44" i="22" s="1"/>
  <c r="U42" i="21"/>
  <c r="DU44" i="22" s="1"/>
  <c r="S42" i="21"/>
  <c r="DS44" i="22" s="1"/>
  <c r="Q42" i="21"/>
  <c r="DQ44" i="22" s="1"/>
  <c r="O42" i="21"/>
  <c r="DO44" i="22" s="1"/>
  <c r="M42" i="21"/>
  <c r="DM44" i="22" s="1"/>
  <c r="K42" i="21"/>
  <c r="J42" i="21"/>
  <c r="B42" i="21"/>
  <c r="A42" i="21"/>
  <c r="W41" i="21"/>
  <c r="DW43" i="22" s="1"/>
  <c r="U41" i="21"/>
  <c r="DU43" i="22" s="1"/>
  <c r="S41" i="21"/>
  <c r="DS43" i="22" s="1"/>
  <c r="Q41" i="21"/>
  <c r="DQ43" i="22" s="1"/>
  <c r="O41" i="21"/>
  <c r="DO43" i="22" s="1"/>
  <c r="M41" i="21"/>
  <c r="DM43" i="22" s="1"/>
  <c r="K41" i="21"/>
  <c r="J41" i="21"/>
  <c r="B41" i="21"/>
  <c r="A41" i="21"/>
  <c r="W40" i="21"/>
  <c r="DW42" i="22" s="1"/>
  <c r="U40" i="21"/>
  <c r="DU42" i="22" s="1"/>
  <c r="S40" i="21"/>
  <c r="DS42" i="22" s="1"/>
  <c r="Q40" i="21"/>
  <c r="DQ42" i="22" s="1"/>
  <c r="O40" i="21"/>
  <c r="DO42" i="22" s="1"/>
  <c r="M40" i="21"/>
  <c r="DM42" i="22" s="1"/>
  <c r="K40" i="21"/>
  <c r="J40" i="21"/>
  <c r="B40" i="21"/>
  <c r="A40" i="21"/>
  <c r="W39" i="21"/>
  <c r="DW41" i="22" s="1"/>
  <c r="U39" i="21"/>
  <c r="DU41" i="22" s="1"/>
  <c r="S39" i="21"/>
  <c r="DS41" i="22" s="1"/>
  <c r="Q39" i="21"/>
  <c r="DQ41" i="22" s="1"/>
  <c r="O39" i="21"/>
  <c r="DO41" i="22" s="1"/>
  <c r="M39" i="21"/>
  <c r="DM41" i="22" s="1"/>
  <c r="K39" i="21"/>
  <c r="J39" i="21"/>
  <c r="B39" i="21"/>
  <c r="A39" i="21"/>
  <c r="W38" i="21"/>
  <c r="DW40" i="22" s="1"/>
  <c r="U38" i="21"/>
  <c r="DU40" i="22" s="1"/>
  <c r="S38" i="21"/>
  <c r="DS40" i="22" s="1"/>
  <c r="Q38" i="21"/>
  <c r="DQ40" i="22" s="1"/>
  <c r="O38" i="21"/>
  <c r="DO40" i="22" s="1"/>
  <c r="M38" i="21"/>
  <c r="DM40" i="22" s="1"/>
  <c r="K38" i="21"/>
  <c r="J38" i="21"/>
  <c r="B38" i="21"/>
  <c r="A38" i="21"/>
  <c r="W37" i="21"/>
  <c r="DW39" i="22" s="1"/>
  <c r="U37" i="21"/>
  <c r="DU39" i="22" s="1"/>
  <c r="S37" i="21"/>
  <c r="DS39" i="22" s="1"/>
  <c r="Q37" i="21"/>
  <c r="DQ39" i="22" s="1"/>
  <c r="O37" i="21"/>
  <c r="DO39" i="22" s="1"/>
  <c r="M37" i="21"/>
  <c r="DM39" i="22" s="1"/>
  <c r="K37" i="21"/>
  <c r="J37" i="21"/>
  <c r="B37" i="21"/>
  <c r="A37" i="21"/>
  <c r="W36" i="21"/>
  <c r="DW38" i="22" s="1"/>
  <c r="U36" i="21"/>
  <c r="DU38" i="22" s="1"/>
  <c r="S36" i="21"/>
  <c r="DS38" i="22" s="1"/>
  <c r="Q36" i="21"/>
  <c r="DQ38" i="22" s="1"/>
  <c r="O36" i="21"/>
  <c r="DO38" i="22" s="1"/>
  <c r="M36" i="21"/>
  <c r="DM38" i="22" s="1"/>
  <c r="K36" i="21"/>
  <c r="J36" i="21"/>
  <c r="B36" i="21"/>
  <c r="A36" i="21"/>
  <c r="W35" i="21"/>
  <c r="DW37" i="22" s="1"/>
  <c r="U35" i="21"/>
  <c r="DU37" i="22" s="1"/>
  <c r="S35" i="21"/>
  <c r="DS37" i="22" s="1"/>
  <c r="Q35" i="21"/>
  <c r="DQ37" i="22" s="1"/>
  <c r="O35" i="21"/>
  <c r="DO37" i="22" s="1"/>
  <c r="M35" i="21"/>
  <c r="DM37" i="22" s="1"/>
  <c r="K35" i="21"/>
  <c r="J35" i="21"/>
  <c r="B35" i="21"/>
  <c r="A35" i="21"/>
  <c r="W34" i="21"/>
  <c r="DW36" i="22" s="1"/>
  <c r="U34" i="21"/>
  <c r="DU36" i="22" s="1"/>
  <c r="S34" i="21"/>
  <c r="DS36" i="22" s="1"/>
  <c r="Q34" i="21"/>
  <c r="DQ36" i="22" s="1"/>
  <c r="O34" i="21"/>
  <c r="DO36" i="22" s="1"/>
  <c r="M34" i="21"/>
  <c r="DM36" i="22" s="1"/>
  <c r="K34" i="21"/>
  <c r="J34" i="21"/>
  <c r="B34" i="21"/>
  <c r="A34" i="21"/>
  <c r="W33" i="21"/>
  <c r="DW35" i="22" s="1"/>
  <c r="U33" i="21"/>
  <c r="DU35" i="22" s="1"/>
  <c r="S33" i="21"/>
  <c r="DS35" i="22" s="1"/>
  <c r="Q33" i="21"/>
  <c r="DQ35" i="22" s="1"/>
  <c r="O33" i="21"/>
  <c r="DO35" i="22" s="1"/>
  <c r="M33" i="21"/>
  <c r="DM35" i="22" s="1"/>
  <c r="K33" i="21"/>
  <c r="J33" i="21"/>
  <c r="B33" i="21"/>
  <c r="A33" i="21"/>
  <c r="W32" i="21"/>
  <c r="DW34" i="22" s="1"/>
  <c r="U32" i="21"/>
  <c r="DU34" i="22" s="1"/>
  <c r="S32" i="21"/>
  <c r="DS34" i="22" s="1"/>
  <c r="Q32" i="21"/>
  <c r="DQ34" i="22" s="1"/>
  <c r="O32" i="21"/>
  <c r="DO34" i="22" s="1"/>
  <c r="M32" i="21"/>
  <c r="DM34" i="22" s="1"/>
  <c r="K32" i="21"/>
  <c r="J32" i="21"/>
  <c r="B32" i="21"/>
  <c r="A32" i="21"/>
  <c r="W31" i="21"/>
  <c r="DW33" i="22" s="1"/>
  <c r="U31" i="21"/>
  <c r="DU33" i="22" s="1"/>
  <c r="S31" i="21"/>
  <c r="DS33" i="22" s="1"/>
  <c r="Q31" i="21"/>
  <c r="DQ33" i="22" s="1"/>
  <c r="O31" i="21"/>
  <c r="DO33" i="22" s="1"/>
  <c r="M31" i="21"/>
  <c r="DM33" i="22" s="1"/>
  <c r="K31" i="21"/>
  <c r="J31" i="21"/>
  <c r="B31" i="21"/>
  <c r="A31" i="21"/>
  <c r="W30" i="21"/>
  <c r="DW32" i="22" s="1"/>
  <c r="U30" i="21"/>
  <c r="DU32" i="22" s="1"/>
  <c r="S30" i="21"/>
  <c r="DS32" i="22" s="1"/>
  <c r="Q30" i="21"/>
  <c r="DQ32" i="22" s="1"/>
  <c r="O30" i="21"/>
  <c r="DO32" i="22" s="1"/>
  <c r="M30" i="21"/>
  <c r="DM32" i="22" s="1"/>
  <c r="K30" i="21"/>
  <c r="J30" i="21"/>
  <c r="B30" i="21"/>
  <c r="A30" i="21"/>
  <c r="W29" i="21"/>
  <c r="DW31" i="22" s="1"/>
  <c r="U29" i="21"/>
  <c r="DU31" i="22" s="1"/>
  <c r="S29" i="21"/>
  <c r="DS31" i="22" s="1"/>
  <c r="Q29" i="21"/>
  <c r="DQ31" i="22" s="1"/>
  <c r="O29" i="21"/>
  <c r="DO31" i="22" s="1"/>
  <c r="M29" i="21"/>
  <c r="DM31" i="22" s="1"/>
  <c r="K29" i="21"/>
  <c r="J29" i="21"/>
  <c r="B29" i="21"/>
  <c r="A29" i="21"/>
  <c r="W28" i="21"/>
  <c r="DW30" i="22" s="1"/>
  <c r="U28" i="21"/>
  <c r="DU30" i="22" s="1"/>
  <c r="S28" i="21"/>
  <c r="DS30" i="22" s="1"/>
  <c r="Q28" i="21"/>
  <c r="DQ30" i="22" s="1"/>
  <c r="O28" i="21"/>
  <c r="DO30" i="22" s="1"/>
  <c r="M28" i="21"/>
  <c r="DM30" i="22" s="1"/>
  <c r="K28" i="21"/>
  <c r="J28" i="21"/>
  <c r="B28" i="21"/>
  <c r="A28" i="21"/>
  <c r="W27" i="21"/>
  <c r="DW29" i="22" s="1"/>
  <c r="U27" i="21"/>
  <c r="DU29" i="22" s="1"/>
  <c r="S27" i="21"/>
  <c r="DS29" i="22" s="1"/>
  <c r="Q27" i="21"/>
  <c r="DQ29" i="22" s="1"/>
  <c r="O27" i="21"/>
  <c r="DO29" i="22" s="1"/>
  <c r="M27" i="21"/>
  <c r="DM29" i="22" s="1"/>
  <c r="K27" i="21"/>
  <c r="J27" i="21"/>
  <c r="B27" i="21"/>
  <c r="A27" i="21"/>
  <c r="W26" i="21"/>
  <c r="DW28" i="22" s="1"/>
  <c r="U26" i="21"/>
  <c r="DU28" i="22" s="1"/>
  <c r="S26" i="21"/>
  <c r="DS28" i="22" s="1"/>
  <c r="Q26" i="21"/>
  <c r="DQ28" i="22" s="1"/>
  <c r="O26" i="21"/>
  <c r="DO28" i="22" s="1"/>
  <c r="M26" i="21"/>
  <c r="DM28" i="22" s="1"/>
  <c r="K26" i="21"/>
  <c r="J26" i="21"/>
  <c r="B26" i="21"/>
  <c r="A26" i="21"/>
  <c r="W25" i="21"/>
  <c r="DW27" i="22" s="1"/>
  <c r="U25" i="21"/>
  <c r="DU27" i="22" s="1"/>
  <c r="S25" i="21"/>
  <c r="DS27" i="22" s="1"/>
  <c r="Q25" i="21"/>
  <c r="DQ27" i="22" s="1"/>
  <c r="O25" i="21"/>
  <c r="DO27" i="22" s="1"/>
  <c r="M25" i="21"/>
  <c r="DM27" i="22" s="1"/>
  <c r="K25" i="21"/>
  <c r="J25" i="21"/>
  <c r="B25" i="21"/>
  <c r="A25" i="21"/>
  <c r="W24" i="21"/>
  <c r="DW26" i="22" s="1"/>
  <c r="U24" i="21"/>
  <c r="DU26" i="22" s="1"/>
  <c r="S24" i="21"/>
  <c r="DS26" i="22" s="1"/>
  <c r="Q24" i="21"/>
  <c r="DQ26" i="22" s="1"/>
  <c r="O24" i="21"/>
  <c r="DO26" i="22" s="1"/>
  <c r="M24" i="21"/>
  <c r="DM26" i="22" s="1"/>
  <c r="K24" i="21"/>
  <c r="J24" i="21"/>
  <c r="B24" i="21"/>
  <c r="A24" i="21"/>
  <c r="W23" i="21"/>
  <c r="DW25" i="22" s="1"/>
  <c r="U23" i="21"/>
  <c r="DU25" i="22" s="1"/>
  <c r="S23" i="21"/>
  <c r="DS25" i="22" s="1"/>
  <c r="Q23" i="21"/>
  <c r="DQ25" i="22" s="1"/>
  <c r="O23" i="21"/>
  <c r="DO25" i="22" s="1"/>
  <c r="M23" i="21"/>
  <c r="DM25" i="22" s="1"/>
  <c r="K23" i="21"/>
  <c r="J23" i="21"/>
  <c r="B23" i="21"/>
  <c r="A23" i="21"/>
  <c r="W22" i="21"/>
  <c r="DW24" i="22" s="1"/>
  <c r="U22" i="21"/>
  <c r="DU24" i="22" s="1"/>
  <c r="S22" i="21"/>
  <c r="DS24" i="22" s="1"/>
  <c r="Q22" i="21"/>
  <c r="DQ24" i="22" s="1"/>
  <c r="O22" i="21"/>
  <c r="DO24" i="22" s="1"/>
  <c r="M22" i="21"/>
  <c r="DM24" i="22" s="1"/>
  <c r="K22" i="21"/>
  <c r="J22" i="21"/>
  <c r="B22" i="21"/>
  <c r="A22" i="21"/>
  <c r="W21" i="21"/>
  <c r="DW23" i="22" s="1"/>
  <c r="U21" i="21"/>
  <c r="DU23" i="22" s="1"/>
  <c r="S21" i="21"/>
  <c r="DS23" i="22" s="1"/>
  <c r="Q21" i="21"/>
  <c r="DQ23" i="22" s="1"/>
  <c r="O21" i="21"/>
  <c r="DO23" i="22" s="1"/>
  <c r="M21" i="21"/>
  <c r="DM23" i="22" s="1"/>
  <c r="K21" i="21"/>
  <c r="J21" i="21"/>
  <c r="B21" i="21"/>
  <c r="A21" i="21"/>
  <c r="W20" i="21"/>
  <c r="DW22" i="22" s="1"/>
  <c r="U20" i="21"/>
  <c r="DU22" i="22" s="1"/>
  <c r="S20" i="21"/>
  <c r="DS22" i="22" s="1"/>
  <c r="Q20" i="21"/>
  <c r="DQ22" i="22" s="1"/>
  <c r="O20" i="21"/>
  <c r="DO22" i="22" s="1"/>
  <c r="M20" i="21"/>
  <c r="DM22" i="22" s="1"/>
  <c r="K20" i="21"/>
  <c r="J20" i="21"/>
  <c r="B20" i="21"/>
  <c r="A20" i="21"/>
  <c r="W19" i="21"/>
  <c r="DW21" i="22" s="1"/>
  <c r="U19" i="21"/>
  <c r="DU21" i="22" s="1"/>
  <c r="S19" i="21"/>
  <c r="DS21" i="22" s="1"/>
  <c r="Q19" i="21"/>
  <c r="DQ21" i="22" s="1"/>
  <c r="O19" i="21"/>
  <c r="DO21" i="22" s="1"/>
  <c r="M19" i="21"/>
  <c r="DM21" i="22" s="1"/>
  <c r="K19" i="21"/>
  <c r="J19" i="21"/>
  <c r="B19" i="21"/>
  <c r="A19" i="21"/>
  <c r="W18" i="21"/>
  <c r="DW20" i="22" s="1"/>
  <c r="U18" i="21"/>
  <c r="DU20" i="22" s="1"/>
  <c r="S18" i="21"/>
  <c r="DS20" i="22" s="1"/>
  <c r="Q18" i="21"/>
  <c r="DQ20" i="22" s="1"/>
  <c r="O18" i="21"/>
  <c r="DO20" i="22" s="1"/>
  <c r="M18" i="21"/>
  <c r="DM20" i="22" s="1"/>
  <c r="K18" i="21"/>
  <c r="J18" i="21"/>
  <c r="B18" i="21"/>
  <c r="A18" i="21"/>
  <c r="W17" i="21"/>
  <c r="DW19" i="22" s="1"/>
  <c r="U17" i="21"/>
  <c r="DU19" i="22" s="1"/>
  <c r="S17" i="21"/>
  <c r="DS19" i="22" s="1"/>
  <c r="Q17" i="21"/>
  <c r="DQ19" i="22" s="1"/>
  <c r="O17" i="21"/>
  <c r="DO19" i="22" s="1"/>
  <c r="M17" i="21"/>
  <c r="DM19" i="22" s="1"/>
  <c r="K17" i="21"/>
  <c r="J17" i="21"/>
  <c r="B17" i="21"/>
  <c r="A17" i="21"/>
  <c r="W16" i="21"/>
  <c r="DW18" i="22" s="1"/>
  <c r="U16" i="21"/>
  <c r="DU18" i="22" s="1"/>
  <c r="S16" i="21"/>
  <c r="DS18" i="22" s="1"/>
  <c r="Q16" i="21"/>
  <c r="DQ18" i="22" s="1"/>
  <c r="O16" i="21"/>
  <c r="DO18" i="22" s="1"/>
  <c r="M16" i="21"/>
  <c r="DM18" i="22" s="1"/>
  <c r="K16" i="21"/>
  <c r="J16" i="21"/>
  <c r="B16" i="21"/>
  <c r="A16" i="21"/>
  <c r="W15" i="21"/>
  <c r="DW17" i="22" s="1"/>
  <c r="U15" i="21"/>
  <c r="DU17" i="22" s="1"/>
  <c r="S15" i="21"/>
  <c r="DS17" i="22" s="1"/>
  <c r="Q15" i="21"/>
  <c r="DQ17" i="22" s="1"/>
  <c r="O15" i="21"/>
  <c r="DO17" i="22" s="1"/>
  <c r="M15" i="21"/>
  <c r="DM17" i="22" s="1"/>
  <c r="K15" i="21"/>
  <c r="J15" i="21"/>
  <c r="B15" i="21"/>
  <c r="A15" i="21"/>
  <c r="W14" i="21"/>
  <c r="DW16" i="22" s="1"/>
  <c r="U14" i="21"/>
  <c r="DU16" i="22" s="1"/>
  <c r="S14" i="21"/>
  <c r="DS16" i="22" s="1"/>
  <c r="Q14" i="21"/>
  <c r="DQ16" i="22" s="1"/>
  <c r="O14" i="21"/>
  <c r="DO16" i="22" s="1"/>
  <c r="M14" i="21"/>
  <c r="DM16" i="22" s="1"/>
  <c r="K14" i="21"/>
  <c r="J14" i="21"/>
  <c r="B14" i="21"/>
  <c r="A14" i="21"/>
  <c r="S13" i="21"/>
  <c r="DS15" i="22" s="1"/>
  <c r="Q13" i="21"/>
  <c r="DQ15" i="22" s="1"/>
  <c r="O13" i="21"/>
  <c r="DO15" i="22" s="1"/>
  <c r="M13" i="21"/>
  <c r="DM15" i="22" s="1"/>
  <c r="K13" i="21"/>
  <c r="J13" i="21"/>
  <c r="B13" i="21"/>
  <c r="A13" i="21"/>
  <c r="S12" i="21"/>
  <c r="DS14" i="22" s="1"/>
  <c r="Q12" i="21"/>
  <c r="DQ14" i="22" s="1"/>
  <c r="O12" i="21"/>
  <c r="DO14" i="22" s="1"/>
  <c r="M12" i="21"/>
  <c r="DM14" i="22" s="1"/>
  <c r="K12" i="21"/>
  <c r="J12" i="21"/>
  <c r="B12" i="21"/>
  <c r="A12" i="21"/>
  <c r="S11" i="21"/>
  <c r="DS13" i="22" s="1"/>
  <c r="Q11" i="21"/>
  <c r="DQ13" i="22" s="1"/>
  <c r="O11" i="21"/>
  <c r="DO13" i="22" s="1"/>
  <c r="M11" i="21"/>
  <c r="DM13" i="22" s="1"/>
  <c r="K11" i="21"/>
  <c r="J11" i="21"/>
  <c r="B11" i="21"/>
  <c r="A11" i="21"/>
  <c r="S10" i="21"/>
  <c r="DS12" i="22" s="1"/>
  <c r="Q10" i="21"/>
  <c r="DQ12" i="22" s="1"/>
  <c r="O10" i="21"/>
  <c r="DO12" i="22" s="1"/>
  <c r="M10" i="21"/>
  <c r="DM12" i="22" s="1"/>
  <c r="K10" i="21"/>
  <c r="J10" i="21"/>
  <c r="B10" i="21"/>
  <c r="A10" i="21"/>
  <c r="S9" i="21"/>
  <c r="DS11" i="22" s="1"/>
  <c r="Q9" i="21"/>
  <c r="DQ11" i="22" s="1"/>
  <c r="O9" i="21"/>
  <c r="DO11" i="22" s="1"/>
  <c r="M9" i="21"/>
  <c r="DM11" i="22" s="1"/>
  <c r="K9" i="21"/>
  <c r="J9" i="21"/>
  <c r="B9" i="21"/>
  <c r="A9" i="21"/>
  <c r="S8" i="21"/>
  <c r="DS10" i="22" s="1"/>
  <c r="Q8" i="21"/>
  <c r="DQ10" i="22" s="1"/>
  <c r="O8" i="21"/>
  <c r="DO10" i="22" s="1"/>
  <c r="M8" i="21"/>
  <c r="DM10" i="22" s="1"/>
  <c r="K8" i="21"/>
  <c r="J8" i="21"/>
  <c r="B8" i="21"/>
  <c r="A8" i="21"/>
  <c r="O7" i="21"/>
  <c r="DO9" i="22" s="1"/>
  <c r="M7" i="21"/>
  <c r="DM9" i="22" s="1"/>
  <c r="K7" i="21"/>
  <c r="J7" i="21"/>
  <c r="B7" i="21"/>
  <c r="A7" i="21"/>
  <c r="K6" i="21"/>
  <c r="J6" i="21"/>
  <c r="B6" i="21"/>
  <c r="A6" i="21"/>
  <c r="K5" i="21"/>
  <c r="J5" i="21"/>
  <c r="B5" i="21"/>
  <c r="A5" i="21"/>
  <c r="K4" i="21"/>
  <c r="J4" i="21"/>
  <c r="B4" i="21"/>
  <c r="A4" i="21"/>
  <c r="K3" i="21"/>
  <c r="J3" i="21"/>
  <c r="B3" i="21"/>
  <c r="A3" i="21"/>
  <c r="W52" i="20"/>
  <c r="DL54" i="22" s="1"/>
  <c r="U52" i="20"/>
  <c r="DJ54" i="22" s="1"/>
  <c r="S52" i="20"/>
  <c r="DH54" i="22" s="1"/>
  <c r="Q52" i="20"/>
  <c r="DF54" i="22" s="1"/>
  <c r="O52" i="20"/>
  <c r="DD54" i="22" s="1"/>
  <c r="M52" i="20"/>
  <c r="DB54" i="22" s="1"/>
  <c r="K52" i="20"/>
  <c r="J52" i="20"/>
  <c r="B52" i="20"/>
  <c r="A52" i="20"/>
  <c r="W51" i="20"/>
  <c r="DL53" i="22" s="1"/>
  <c r="U51" i="20"/>
  <c r="DJ53" i="22" s="1"/>
  <c r="S51" i="20"/>
  <c r="DH53" i="22" s="1"/>
  <c r="Q51" i="20"/>
  <c r="DF53" i="22" s="1"/>
  <c r="O51" i="20"/>
  <c r="DD53" i="22" s="1"/>
  <c r="M51" i="20"/>
  <c r="DB53" i="22" s="1"/>
  <c r="K51" i="20"/>
  <c r="J51" i="20"/>
  <c r="B51" i="20"/>
  <c r="A51" i="20"/>
  <c r="W50" i="20"/>
  <c r="DL52" i="22" s="1"/>
  <c r="U50" i="20"/>
  <c r="DJ52" i="22" s="1"/>
  <c r="S50" i="20"/>
  <c r="DH52" i="22" s="1"/>
  <c r="Q50" i="20"/>
  <c r="DF52" i="22" s="1"/>
  <c r="O50" i="20"/>
  <c r="DD52" i="22" s="1"/>
  <c r="M50" i="20"/>
  <c r="DB52" i="22" s="1"/>
  <c r="K50" i="20"/>
  <c r="J50" i="20"/>
  <c r="B50" i="20"/>
  <c r="A50" i="20"/>
  <c r="W49" i="20"/>
  <c r="DL51" i="22" s="1"/>
  <c r="U49" i="20"/>
  <c r="DJ51" i="22" s="1"/>
  <c r="S49" i="20"/>
  <c r="DH51" i="22" s="1"/>
  <c r="Q49" i="20"/>
  <c r="DF51" i="22" s="1"/>
  <c r="O49" i="20"/>
  <c r="DD51" i="22" s="1"/>
  <c r="M49" i="20"/>
  <c r="DB51" i="22" s="1"/>
  <c r="K49" i="20"/>
  <c r="J49" i="20"/>
  <c r="B49" i="20"/>
  <c r="A49" i="20"/>
  <c r="W48" i="20"/>
  <c r="DL50" i="22" s="1"/>
  <c r="U48" i="20"/>
  <c r="DJ50" i="22" s="1"/>
  <c r="S48" i="20"/>
  <c r="DH50" i="22" s="1"/>
  <c r="Q48" i="20"/>
  <c r="DF50" i="22" s="1"/>
  <c r="O48" i="20"/>
  <c r="DD50" i="22" s="1"/>
  <c r="M48" i="20"/>
  <c r="DB50" i="22" s="1"/>
  <c r="K48" i="20"/>
  <c r="J48" i="20"/>
  <c r="B48" i="20"/>
  <c r="A48" i="20"/>
  <c r="W47" i="20"/>
  <c r="DL49" i="22" s="1"/>
  <c r="U47" i="20"/>
  <c r="DJ49" i="22" s="1"/>
  <c r="S47" i="20"/>
  <c r="DH49" i="22" s="1"/>
  <c r="Q47" i="20"/>
  <c r="DF49" i="22" s="1"/>
  <c r="O47" i="20"/>
  <c r="DD49" i="22" s="1"/>
  <c r="M47" i="20"/>
  <c r="DB49" i="22" s="1"/>
  <c r="K47" i="20"/>
  <c r="J47" i="20"/>
  <c r="B47" i="20"/>
  <c r="A47" i="20"/>
  <c r="W46" i="20"/>
  <c r="DL48" i="22" s="1"/>
  <c r="U46" i="20"/>
  <c r="DJ48" i="22" s="1"/>
  <c r="S46" i="20"/>
  <c r="DH48" i="22" s="1"/>
  <c r="Q46" i="20"/>
  <c r="DF48" i="22" s="1"/>
  <c r="O46" i="20"/>
  <c r="DD48" i="22" s="1"/>
  <c r="M46" i="20"/>
  <c r="DB48" i="22" s="1"/>
  <c r="K46" i="20"/>
  <c r="J46" i="20"/>
  <c r="B46" i="20"/>
  <c r="A46" i="20"/>
  <c r="W45" i="20"/>
  <c r="DL47" i="22" s="1"/>
  <c r="U45" i="20"/>
  <c r="DJ47" i="22" s="1"/>
  <c r="S45" i="20"/>
  <c r="DH47" i="22" s="1"/>
  <c r="Q45" i="20"/>
  <c r="DF47" i="22" s="1"/>
  <c r="O45" i="20"/>
  <c r="DD47" i="22" s="1"/>
  <c r="M45" i="20"/>
  <c r="DB47" i="22" s="1"/>
  <c r="K45" i="20"/>
  <c r="J45" i="20"/>
  <c r="B45" i="20"/>
  <c r="A45" i="20"/>
  <c r="W44" i="20"/>
  <c r="DL46" i="22" s="1"/>
  <c r="U44" i="20"/>
  <c r="DJ46" i="22" s="1"/>
  <c r="S44" i="20"/>
  <c r="DH46" i="22" s="1"/>
  <c r="Q44" i="20"/>
  <c r="DF46" i="22" s="1"/>
  <c r="O44" i="20"/>
  <c r="DD46" i="22" s="1"/>
  <c r="M44" i="20"/>
  <c r="DB46" i="22" s="1"/>
  <c r="K44" i="20"/>
  <c r="J44" i="20"/>
  <c r="B44" i="20"/>
  <c r="A44" i="20"/>
  <c r="W43" i="20"/>
  <c r="DL45" i="22" s="1"/>
  <c r="U43" i="20"/>
  <c r="DJ45" i="22" s="1"/>
  <c r="S43" i="20"/>
  <c r="DH45" i="22" s="1"/>
  <c r="Q43" i="20"/>
  <c r="DF45" i="22" s="1"/>
  <c r="O43" i="20"/>
  <c r="DD45" i="22" s="1"/>
  <c r="M43" i="20"/>
  <c r="DB45" i="22" s="1"/>
  <c r="K43" i="20"/>
  <c r="J43" i="20"/>
  <c r="B43" i="20"/>
  <c r="A43" i="20"/>
  <c r="W42" i="20"/>
  <c r="DL44" i="22" s="1"/>
  <c r="U42" i="20"/>
  <c r="DJ44" i="22" s="1"/>
  <c r="S42" i="20"/>
  <c r="DH44" i="22" s="1"/>
  <c r="Q42" i="20"/>
  <c r="DF44" i="22" s="1"/>
  <c r="O42" i="20"/>
  <c r="DD44" i="22" s="1"/>
  <c r="M42" i="20"/>
  <c r="DB44" i="22" s="1"/>
  <c r="K42" i="20"/>
  <c r="J42" i="20"/>
  <c r="B42" i="20"/>
  <c r="A42" i="20"/>
  <c r="W41" i="20"/>
  <c r="DL43" i="22" s="1"/>
  <c r="U41" i="20"/>
  <c r="DJ43" i="22" s="1"/>
  <c r="S41" i="20"/>
  <c r="DH43" i="22" s="1"/>
  <c r="Q41" i="20"/>
  <c r="DF43" i="22" s="1"/>
  <c r="O41" i="20"/>
  <c r="DD43" i="22" s="1"/>
  <c r="M41" i="20"/>
  <c r="DB43" i="22" s="1"/>
  <c r="K41" i="20"/>
  <c r="J41" i="20"/>
  <c r="B41" i="20"/>
  <c r="A41" i="20"/>
  <c r="W40" i="20"/>
  <c r="DL42" i="22" s="1"/>
  <c r="U40" i="20"/>
  <c r="DJ42" i="22" s="1"/>
  <c r="S40" i="20"/>
  <c r="DH42" i="22" s="1"/>
  <c r="Q40" i="20"/>
  <c r="DF42" i="22" s="1"/>
  <c r="O40" i="20"/>
  <c r="DD42" i="22" s="1"/>
  <c r="M40" i="20"/>
  <c r="DB42" i="22" s="1"/>
  <c r="K40" i="20"/>
  <c r="J40" i="20"/>
  <c r="B40" i="20"/>
  <c r="A40" i="20"/>
  <c r="W39" i="20"/>
  <c r="DL41" i="22" s="1"/>
  <c r="U39" i="20"/>
  <c r="DJ41" i="22" s="1"/>
  <c r="S39" i="20"/>
  <c r="DH41" i="22" s="1"/>
  <c r="Q39" i="20"/>
  <c r="DF41" i="22" s="1"/>
  <c r="O39" i="20"/>
  <c r="DD41" i="22" s="1"/>
  <c r="M39" i="20"/>
  <c r="DB41" i="22" s="1"/>
  <c r="K39" i="20"/>
  <c r="J39" i="20"/>
  <c r="B39" i="20"/>
  <c r="A39" i="20"/>
  <c r="W38" i="20"/>
  <c r="DL40" i="22" s="1"/>
  <c r="U38" i="20"/>
  <c r="DJ40" i="22" s="1"/>
  <c r="S38" i="20"/>
  <c r="DH40" i="22" s="1"/>
  <c r="Q38" i="20"/>
  <c r="DF40" i="22" s="1"/>
  <c r="O38" i="20"/>
  <c r="DD40" i="22" s="1"/>
  <c r="M38" i="20"/>
  <c r="DB40" i="22" s="1"/>
  <c r="K38" i="20"/>
  <c r="J38" i="20"/>
  <c r="B38" i="20"/>
  <c r="A38" i="20"/>
  <c r="W37" i="20"/>
  <c r="DL39" i="22" s="1"/>
  <c r="U37" i="20"/>
  <c r="DJ39" i="22" s="1"/>
  <c r="S37" i="20"/>
  <c r="DH39" i="22" s="1"/>
  <c r="Q37" i="20"/>
  <c r="DF39" i="22" s="1"/>
  <c r="O37" i="20"/>
  <c r="DD39" i="22" s="1"/>
  <c r="M37" i="20"/>
  <c r="DB39" i="22" s="1"/>
  <c r="K37" i="20"/>
  <c r="J37" i="20"/>
  <c r="B37" i="20"/>
  <c r="A37" i="20"/>
  <c r="W36" i="20"/>
  <c r="DL38" i="22" s="1"/>
  <c r="U36" i="20"/>
  <c r="DJ38" i="22" s="1"/>
  <c r="S36" i="20"/>
  <c r="DH38" i="22" s="1"/>
  <c r="Q36" i="20"/>
  <c r="DF38" i="22" s="1"/>
  <c r="O36" i="20"/>
  <c r="DD38" i="22" s="1"/>
  <c r="M36" i="20"/>
  <c r="DB38" i="22" s="1"/>
  <c r="K36" i="20"/>
  <c r="J36" i="20"/>
  <c r="B36" i="20"/>
  <c r="A36" i="20"/>
  <c r="W35" i="20"/>
  <c r="DL37" i="22" s="1"/>
  <c r="U35" i="20"/>
  <c r="DJ37" i="22" s="1"/>
  <c r="S35" i="20"/>
  <c r="DH37" i="22" s="1"/>
  <c r="Q35" i="20"/>
  <c r="DF37" i="22" s="1"/>
  <c r="O35" i="20"/>
  <c r="DD37" i="22" s="1"/>
  <c r="M35" i="20"/>
  <c r="DB37" i="22" s="1"/>
  <c r="K35" i="20"/>
  <c r="J35" i="20"/>
  <c r="B35" i="20"/>
  <c r="A35" i="20"/>
  <c r="W34" i="20"/>
  <c r="DL36" i="22" s="1"/>
  <c r="U34" i="20"/>
  <c r="DJ36" i="22" s="1"/>
  <c r="S34" i="20"/>
  <c r="DH36" i="22" s="1"/>
  <c r="Q34" i="20"/>
  <c r="DF36" i="22" s="1"/>
  <c r="O34" i="20"/>
  <c r="DD36" i="22" s="1"/>
  <c r="M34" i="20"/>
  <c r="DB36" i="22" s="1"/>
  <c r="K34" i="20"/>
  <c r="J34" i="20"/>
  <c r="B34" i="20"/>
  <c r="A34" i="20"/>
  <c r="W33" i="20"/>
  <c r="DL35" i="22" s="1"/>
  <c r="U33" i="20"/>
  <c r="DJ35" i="22" s="1"/>
  <c r="S33" i="20"/>
  <c r="DH35" i="22" s="1"/>
  <c r="Q33" i="20"/>
  <c r="DF35" i="22" s="1"/>
  <c r="O33" i="20"/>
  <c r="DD35" i="22" s="1"/>
  <c r="M33" i="20"/>
  <c r="DB35" i="22" s="1"/>
  <c r="K33" i="20"/>
  <c r="J33" i="20"/>
  <c r="B33" i="20"/>
  <c r="A33" i="20"/>
  <c r="W32" i="20"/>
  <c r="DL34" i="22" s="1"/>
  <c r="U32" i="20"/>
  <c r="DJ34" i="22" s="1"/>
  <c r="S32" i="20"/>
  <c r="DH34" i="22" s="1"/>
  <c r="Q32" i="20"/>
  <c r="DF34" i="22" s="1"/>
  <c r="O32" i="20"/>
  <c r="DD34" i="22" s="1"/>
  <c r="M32" i="20"/>
  <c r="DB34" i="22" s="1"/>
  <c r="K32" i="20"/>
  <c r="J32" i="20"/>
  <c r="B32" i="20"/>
  <c r="A32" i="20"/>
  <c r="W31" i="20"/>
  <c r="DL33" i="22" s="1"/>
  <c r="U31" i="20"/>
  <c r="DJ33" i="22" s="1"/>
  <c r="S31" i="20"/>
  <c r="DH33" i="22" s="1"/>
  <c r="Q31" i="20"/>
  <c r="DF33" i="22" s="1"/>
  <c r="O31" i="20"/>
  <c r="DD33" i="22" s="1"/>
  <c r="M31" i="20"/>
  <c r="DB33" i="22" s="1"/>
  <c r="K31" i="20"/>
  <c r="J31" i="20"/>
  <c r="B31" i="20"/>
  <c r="A31" i="20"/>
  <c r="W30" i="20"/>
  <c r="DL32" i="22" s="1"/>
  <c r="U30" i="20"/>
  <c r="DJ32" i="22" s="1"/>
  <c r="S30" i="20"/>
  <c r="DH32" i="22" s="1"/>
  <c r="Q30" i="20"/>
  <c r="DF32" i="22" s="1"/>
  <c r="O30" i="20"/>
  <c r="DD32" i="22" s="1"/>
  <c r="M30" i="20"/>
  <c r="DB32" i="22" s="1"/>
  <c r="K30" i="20"/>
  <c r="J30" i="20"/>
  <c r="B30" i="20"/>
  <c r="A30" i="20"/>
  <c r="W29" i="20"/>
  <c r="DL31" i="22" s="1"/>
  <c r="U29" i="20"/>
  <c r="DJ31" i="22" s="1"/>
  <c r="S29" i="20"/>
  <c r="DH31" i="22" s="1"/>
  <c r="Q29" i="20"/>
  <c r="DF31" i="22" s="1"/>
  <c r="O29" i="20"/>
  <c r="DD31" i="22" s="1"/>
  <c r="M29" i="20"/>
  <c r="DB31" i="22" s="1"/>
  <c r="K29" i="20"/>
  <c r="J29" i="20"/>
  <c r="B29" i="20"/>
  <c r="A29" i="20"/>
  <c r="W28" i="20"/>
  <c r="DL30" i="22" s="1"/>
  <c r="U28" i="20"/>
  <c r="DJ30" i="22" s="1"/>
  <c r="S28" i="20"/>
  <c r="DH30" i="22" s="1"/>
  <c r="Q28" i="20"/>
  <c r="DF30" i="22" s="1"/>
  <c r="O28" i="20"/>
  <c r="DD30" i="22" s="1"/>
  <c r="M28" i="20"/>
  <c r="DB30" i="22" s="1"/>
  <c r="K28" i="20"/>
  <c r="J28" i="20"/>
  <c r="B28" i="20"/>
  <c r="A28" i="20"/>
  <c r="W27" i="20"/>
  <c r="DL29" i="22" s="1"/>
  <c r="U27" i="20"/>
  <c r="DJ29" i="22" s="1"/>
  <c r="S27" i="20"/>
  <c r="DH29" i="22" s="1"/>
  <c r="Q27" i="20"/>
  <c r="DF29" i="22" s="1"/>
  <c r="O27" i="20"/>
  <c r="DD29" i="22" s="1"/>
  <c r="M27" i="20"/>
  <c r="DB29" i="22" s="1"/>
  <c r="K27" i="20"/>
  <c r="J27" i="20"/>
  <c r="B27" i="20"/>
  <c r="A27" i="20"/>
  <c r="W26" i="20"/>
  <c r="DL28" i="22" s="1"/>
  <c r="U26" i="20"/>
  <c r="DJ28" i="22" s="1"/>
  <c r="S26" i="20"/>
  <c r="DH28" i="22" s="1"/>
  <c r="Q26" i="20"/>
  <c r="DF28" i="22" s="1"/>
  <c r="O26" i="20"/>
  <c r="DD28" i="22" s="1"/>
  <c r="M26" i="20"/>
  <c r="DB28" i="22" s="1"/>
  <c r="K26" i="20"/>
  <c r="J26" i="20"/>
  <c r="B26" i="20"/>
  <c r="A26" i="20"/>
  <c r="W25" i="20"/>
  <c r="DL27" i="22" s="1"/>
  <c r="U25" i="20"/>
  <c r="DJ27" i="22" s="1"/>
  <c r="S25" i="20"/>
  <c r="DH27" i="22" s="1"/>
  <c r="Q25" i="20"/>
  <c r="DF27" i="22" s="1"/>
  <c r="O25" i="20"/>
  <c r="DD27" i="22" s="1"/>
  <c r="M25" i="20"/>
  <c r="DB27" i="22" s="1"/>
  <c r="K25" i="20"/>
  <c r="J25" i="20"/>
  <c r="B25" i="20"/>
  <c r="A25" i="20"/>
  <c r="W24" i="20"/>
  <c r="DL26" i="22" s="1"/>
  <c r="U24" i="20"/>
  <c r="DJ26" i="22" s="1"/>
  <c r="S24" i="20"/>
  <c r="DH26" i="22" s="1"/>
  <c r="Q24" i="20"/>
  <c r="DF26" i="22" s="1"/>
  <c r="O24" i="20"/>
  <c r="DD26" i="22" s="1"/>
  <c r="M24" i="20"/>
  <c r="DB26" i="22" s="1"/>
  <c r="K24" i="20"/>
  <c r="J24" i="20"/>
  <c r="B24" i="20"/>
  <c r="A24" i="20"/>
  <c r="W23" i="20"/>
  <c r="DL25" i="22" s="1"/>
  <c r="U23" i="20"/>
  <c r="DJ25" i="22" s="1"/>
  <c r="S23" i="20"/>
  <c r="DH25" i="22" s="1"/>
  <c r="Q23" i="20"/>
  <c r="DF25" i="22" s="1"/>
  <c r="O23" i="20"/>
  <c r="DD25" i="22" s="1"/>
  <c r="M23" i="20"/>
  <c r="DB25" i="22" s="1"/>
  <c r="K23" i="20"/>
  <c r="J23" i="20"/>
  <c r="B23" i="20"/>
  <c r="A23" i="20"/>
  <c r="W22" i="20"/>
  <c r="DL24" i="22" s="1"/>
  <c r="U22" i="20"/>
  <c r="DJ24" i="22" s="1"/>
  <c r="S22" i="20"/>
  <c r="DH24" i="22" s="1"/>
  <c r="Q22" i="20"/>
  <c r="DF24" i="22" s="1"/>
  <c r="O22" i="20"/>
  <c r="DD24" i="22" s="1"/>
  <c r="M22" i="20"/>
  <c r="DB24" i="22" s="1"/>
  <c r="K22" i="20"/>
  <c r="J22" i="20"/>
  <c r="B22" i="20"/>
  <c r="A22" i="20"/>
  <c r="W21" i="20"/>
  <c r="DL23" i="22" s="1"/>
  <c r="U21" i="20"/>
  <c r="DJ23" i="22" s="1"/>
  <c r="S21" i="20"/>
  <c r="DH23" i="22" s="1"/>
  <c r="Q21" i="20"/>
  <c r="DF23" i="22" s="1"/>
  <c r="O21" i="20"/>
  <c r="DD23" i="22" s="1"/>
  <c r="M21" i="20"/>
  <c r="DB23" i="22" s="1"/>
  <c r="K21" i="20"/>
  <c r="J21" i="20"/>
  <c r="B21" i="20"/>
  <c r="A21" i="20"/>
  <c r="W20" i="20"/>
  <c r="DL22" i="22" s="1"/>
  <c r="U20" i="20"/>
  <c r="DJ22" i="22" s="1"/>
  <c r="S20" i="20"/>
  <c r="DH22" i="22" s="1"/>
  <c r="Q20" i="20"/>
  <c r="DF22" i="22" s="1"/>
  <c r="O20" i="20"/>
  <c r="DD22" i="22" s="1"/>
  <c r="M20" i="20"/>
  <c r="DB22" i="22" s="1"/>
  <c r="K20" i="20"/>
  <c r="J20" i="20"/>
  <c r="B20" i="20"/>
  <c r="A20" i="20"/>
  <c r="W19" i="20"/>
  <c r="DL21" i="22" s="1"/>
  <c r="U19" i="20"/>
  <c r="DJ21" i="22" s="1"/>
  <c r="S19" i="20"/>
  <c r="DH21" i="22" s="1"/>
  <c r="Q19" i="20"/>
  <c r="DF21" i="22" s="1"/>
  <c r="O19" i="20"/>
  <c r="DD21" i="22" s="1"/>
  <c r="M19" i="20"/>
  <c r="DB21" i="22" s="1"/>
  <c r="K19" i="20"/>
  <c r="J19" i="20"/>
  <c r="B19" i="20"/>
  <c r="A19" i="20"/>
  <c r="W18" i="20"/>
  <c r="DL20" i="22" s="1"/>
  <c r="U18" i="20"/>
  <c r="DJ20" i="22" s="1"/>
  <c r="S18" i="20"/>
  <c r="DH20" i="22" s="1"/>
  <c r="Q18" i="20"/>
  <c r="DF20" i="22" s="1"/>
  <c r="O18" i="20"/>
  <c r="DD20" i="22" s="1"/>
  <c r="M18" i="20"/>
  <c r="DB20" i="22" s="1"/>
  <c r="K18" i="20"/>
  <c r="J18" i="20"/>
  <c r="B18" i="20"/>
  <c r="A18" i="20"/>
  <c r="W17" i="20"/>
  <c r="DL19" i="22" s="1"/>
  <c r="U17" i="20"/>
  <c r="DJ19" i="22" s="1"/>
  <c r="S17" i="20"/>
  <c r="DH19" i="22" s="1"/>
  <c r="Q17" i="20"/>
  <c r="DF19" i="22" s="1"/>
  <c r="O17" i="20"/>
  <c r="DD19" i="22" s="1"/>
  <c r="M17" i="20"/>
  <c r="DB19" i="22" s="1"/>
  <c r="K17" i="20"/>
  <c r="J17" i="20"/>
  <c r="B17" i="20"/>
  <c r="A17" i="20"/>
  <c r="W16" i="20"/>
  <c r="DL18" i="22" s="1"/>
  <c r="U16" i="20"/>
  <c r="DJ18" i="22" s="1"/>
  <c r="S16" i="20"/>
  <c r="DH18" i="22" s="1"/>
  <c r="Q16" i="20"/>
  <c r="DF18" i="22" s="1"/>
  <c r="O16" i="20"/>
  <c r="DD18" i="22" s="1"/>
  <c r="M16" i="20"/>
  <c r="DB18" i="22" s="1"/>
  <c r="K16" i="20"/>
  <c r="J16" i="20"/>
  <c r="B16" i="20"/>
  <c r="A16" i="20"/>
  <c r="W15" i="20"/>
  <c r="DL17" i="22" s="1"/>
  <c r="U15" i="20"/>
  <c r="DJ17" i="22" s="1"/>
  <c r="S15" i="20"/>
  <c r="DH17" i="22" s="1"/>
  <c r="Q15" i="20"/>
  <c r="DF17" i="22" s="1"/>
  <c r="O15" i="20"/>
  <c r="DD17" i="22" s="1"/>
  <c r="M15" i="20"/>
  <c r="DB17" i="22" s="1"/>
  <c r="K15" i="20"/>
  <c r="J15" i="20"/>
  <c r="B15" i="20"/>
  <c r="A15" i="20"/>
  <c r="W14" i="20"/>
  <c r="DL16" i="22" s="1"/>
  <c r="U14" i="20"/>
  <c r="DJ16" i="22" s="1"/>
  <c r="S14" i="20"/>
  <c r="DH16" i="22" s="1"/>
  <c r="Q14" i="20"/>
  <c r="DF16" i="22" s="1"/>
  <c r="O14" i="20"/>
  <c r="DD16" i="22" s="1"/>
  <c r="M14" i="20"/>
  <c r="DB16" i="22" s="1"/>
  <c r="K14" i="20"/>
  <c r="J14" i="20"/>
  <c r="B14" i="20"/>
  <c r="A14" i="20"/>
  <c r="S13" i="20"/>
  <c r="DH15" i="22" s="1"/>
  <c r="Q13" i="20"/>
  <c r="DF15" i="22" s="1"/>
  <c r="O13" i="20"/>
  <c r="DD15" i="22" s="1"/>
  <c r="M13" i="20"/>
  <c r="DB15" i="22" s="1"/>
  <c r="K13" i="20"/>
  <c r="J13" i="20"/>
  <c r="B13" i="20"/>
  <c r="A13" i="20"/>
  <c r="S12" i="20"/>
  <c r="DH14" i="22" s="1"/>
  <c r="Q12" i="20"/>
  <c r="DF14" i="22" s="1"/>
  <c r="O12" i="20"/>
  <c r="DD14" i="22" s="1"/>
  <c r="M12" i="20"/>
  <c r="DB14" i="22" s="1"/>
  <c r="K12" i="20"/>
  <c r="J12" i="20"/>
  <c r="B12" i="20"/>
  <c r="A12" i="20"/>
  <c r="S11" i="20"/>
  <c r="DH13" i="22" s="1"/>
  <c r="Q11" i="20"/>
  <c r="DF13" i="22" s="1"/>
  <c r="O11" i="20"/>
  <c r="DD13" i="22" s="1"/>
  <c r="M11" i="20"/>
  <c r="DB13" i="22" s="1"/>
  <c r="K11" i="20"/>
  <c r="J11" i="20"/>
  <c r="B11" i="20"/>
  <c r="A11" i="20"/>
  <c r="S10" i="20"/>
  <c r="DH12" i="22" s="1"/>
  <c r="Q10" i="20"/>
  <c r="DF12" i="22" s="1"/>
  <c r="O10" i="20"/>
  <c r="DD12" i="22" s="1"/>
  <c r="M10" i="20"/>
  <c r="DB12" i="22" s="1"/>
  <c r="K10" i="20"/>
  <c r="J10" i="20"/>
  <c r="B10" i="20"/>
  <c r="A10" i="20"/>
  <c r="S9" i="20"/>
  <c r="DH11" i="22" s="1"/>
  <c r="Q9" i="20"/>
  <c r="DF11" i="22" s="1"/>
  <c r="O9" i="20"/>
  <c r="DD11" i="22" s="1"/>
  <c r="M9" i="20"/>
  <c r="DB11" i="22" s="1"/>
  <c r="K9" i="20"/>
  <c r="J9" i="20"/>
  <c r="B9" i="20"/>
  <c r="A9" i="20"/>
  <c r="S8" i="20"/>
  <c r="DH10" i="22" s="1"/>
  <c r="Q8" i="20"/>
  <c r="DF10" i="22" s="1"/>
  <c r="O8" i="20"/>
  <c r="DD10" i="22" s="1"/>
  <c r="M8" i="20"/>
  <c r="DB10" i="22" s="1"/>
  <c r="K8" i="20"/>
  <c r="J8" i="20"/>
  <c r="B8" i="20"/>
  <c r="A8" i="20"/>
  <c r="O7" i="20"/>
  <c r="DD9" i="22" s="1"/>
  <c r="M7" i="20"/>
  <c r="DB9" i="22" s="1"/>
  <c r="K7" i="20"/>
  <c r="J7" i="20"/>
  <c r="B7" i="20"/>
  <c r="A7" i="20"/>
  <c r="K6" i="20"/>
  <c r="J6" i="20"/>
  <c r="B6" i="20"/>
  <c r="A6" i="20"/>
  <c r="K5" i="20"/>
  <c r="J5" i="20"/>
  <c r="B5" i="20"/>
  <c r="A5" i="20"/>
  <c r="K4" i="20"/>
  <c r="J4" i="20"/>
  <c r="B4" i="20"/>
  <c r="A4" i="20"/>
  <c r="K3" i="20"/>
  <c r="J3" i="20"/>
  <c r="B3" i="20"/>
  <c r="A3" i="20"/>
  <c r="W52" i="19"/>
  <c r="DA54" i="22" s="1"/>
  <c r="U52" i="19"/>
  <c r="CY54" i="22" s="1"/>
  <c r="S52" i="19"/>
  <c r="CW54" i="22" s="1"/>
  <c r="Q52" i="19"/>
  <c r="CU54" i="22" s="1"/>
  <c r="O52" i="19"/>
  <c r="CS54" i="22" s="1"/>
  <c r="M52" i="19"/>
  <c r="CQ54" i="22" s="1"/>
  <c r="K52" i="19"/>
  <c r="J52" i="19"/>
  <c r="B52" i="19"/>
  <c r="A52" i="19"/>
  <c r="W51" i="19"/>
  <c r="DA53" i="22" s="1"/>
  <c r="U51" i="19"/>
  <c r="CY53" i="22" s="1"/>
  <c r="S51" i="19"/>
  <c r="CW53" i="22" s="1"/>
  <c r="Q51" i="19"/>
  <c r="CU53" i="22" s="1"/>
  <c r="O51" i="19"/>
  <c r="CS53" i="22" s="1"/>
  <c r="M51" i="19"/>
  <c r="CQ53" i="22" s="1"/>
  <c r="K51" i="19"/>
  <c r="J51" i="19"/>
  <c r="B51" i="19"/>
  <c r="A51" i="19"/>
  <c r="W50" i="19"/>
  <c r="DA52" i="22" s="1"/>
  <c r="U50" i="19"/>
  <c r="CY52" i="22" s="1"/>
  <c r="S50" i="19"/>
  <c r="CW52" i="22" s="1"/>
  <c r="Q50" i="19"/>
  <c r="CU52" i="22" s="1"/>
  <c r="O50" i="19"/>
  <c r="CS52" i="22" s="1"/>
  <c r="M50" i="19"/>
  <c r="CQ52" i="22" s="1"/>
  <c r="K50" i="19"/>
  <c r="J50" i="19"/>
  <c r="B50" i="19"/>
  <c r="A50" i="19"/>
  <c r="W49" i="19"/>
  <c r="DA51" i="22" s="1"/>
  <c r="U49" i="19"/>
  <c r="CY51" i="22" s="1"/>
  <c r="S49" i="19"/>
  <c r="CW51" i="22" s="1"/>
  <c r="Q49" i="19"/>
  <c r="CU51" i="22" s="1"/>
  <c r="O49" i="19"/>
  <c r="CS51" i="22" s="1"/>
  <c r="M49" i="19"/>
  <c r="CQ51" i="22" s="1"/>
  <c r="K49" i="19"/>
  <c r="J49" i="19"/>
  <c r="B49" i="19"/>
  <c r="A49" i="19"/>
  <c r="W48" i="19"/>
  <c r="DA50" i="22" s="1"/>
  <c r="U48" i="19"/>
  <c r="CY50" i="22" s="1"/>
  <c r="S48" i="19"/>
  <c r="CW50" i="22" s="1"/>
  <c r="Q48" i="19"/>
  <c r="CU50" i="22" s="1"/>
  <c r="O48" i="19"/>
  <c r="CS50" i="22" s="1"/>
  <c r="M48" i="19"/>
  <c r="CQ50" i="22" s="1"/>
  <c r="K48" i="19"/>
  <c r="J48" i="19"/>
  <c r="B48" i="19"/>
  <c r="A48" i="19"/>
  <c r="W47" i="19"/>
  <c r="DA49" i="22" s="1"/>
  <c r="U47" i="19"/>
  <c r="CY49" i="22" s="1"/>
  <c r="S47" i="19"/>
  <c r="CW49" i="22" s="1"/>
  <c r="Q47" i="19"/>
  <c r="CU49" i="22" s="1"/>
  <c r="O47" i="19"/>
  <c r="CS49" i="22" s="1"/>
  <c r="M47" i="19"/>
  <c r="CQ49" i="22" s="1"/>
  <c r="K47" i="19"/>
  <c r="J47" i="19"/>
  <c r="B47" i="19"/>
  <c r="A47" i="19"/>
  <c r="W46" i="19"/>
  <c r="DA48" i="22" s="1"/>
  <c r="U46" i="19"/>
  <c r="CY48" i="22" s="1"/>
  <c r="S46" i="19"/>
  <c r="CW48" i="22" s="1"/>
  <c r="Q46" i="19"/>
  <c r="CU48" i="22" s="1"/>
  <c r="O46" i="19"/>
  <c r="CS48" i="22" s="1"/>
  <c r="M46" i="19"/>
  <c r="CQ48" i="22" s="1"/>
  <c r="K46" i="19"/>
  <c r="J46" i="19"/>
  <c r="B46" i="19"/>
  <c r="A46" i="19"/>
  <c r="W45" i="19"/>
  <c r="DA47" i="22" s="1"/>
  <c r="U45" i="19"/>
  <c r="CY47" i="22" s="1"/>
  <c r="S45" i="19"/>
  <c r="CW47" i="22" s="1"/>
  <c r="Q45" i="19"/>
  <c r="CU47" i="22" s="1"/>
  <c r="O45" i="19"/>
  <c r="CS47" i="22" s="1"/>
  <c r="M45" i="19"/>
  <c r="CQ47" i="22" s="1"/>
  <c r="K45" i="19"/>
  <c r="J45" i="19"/>
  <c r="B45" i="19"/>
  <c r="A45" i="19"/>
  <c r="W44" i="19"/>
  <c r="DA46" i="22" s="1"/>
  <c r="U44" i="19"/>
  <c r="CY46" i="22" s="1"/>
  <c r="S44" i="19"/>
  <c r="CW46" i="22" s="1"/>
  <c r="Q44" i="19"/>
  <c r="CU46" i="22" s="1"/>
  <c r="O44" i="19"/>
  <c r="CS46" i="22" s="1"/>
  <c r="M44" i="19"/>
  <c r="CQ46" i="22" s="1"/>
  <c r="K44" i="19"/>
  <c r="J44" i="19"/>
  <c r="B44" i="19"/>
  <c r="A44" i="19"/>
  <c r="W43" i="19"/>
  <c r="DA45" i="22" s="1"/>
  <c r="U43" i="19"/>
  <c r="CY45" i="22" s="1"/>
  <c r="S43" i="19"/>
  <c r="CW45" i="22" s="1"/>
  <c r="Q43" i="19"/>
  <c r="CU45" i="22" s="1"/>
  <c r="O43" i="19"/>
  <c r="CS45" i="22" s="1"/>
  <c r="M43" i="19"/>
  <c r="CQ45" i="22" s="1"/>
  <c r="K43" i="19"/>
  <c r="J43" i="19"/>
  <c r="B43" i="19"/>
  <c r="A43" i="19"/>
  <c r="W42" i="19"/>
  <c r="DA44" i="22" s="1"/>
  <c r="U42" i="19"/>
  <c r="CY44" i="22" s="1"/>
  <c r="S42" i="19"/>
  <c r="CW44" i="22" s="1"/>
  <c r="Q42" i="19"/>
  <c r="CU44" i="22" s="1"/>
  <c r="O42" i="19"/>
  <c r="CS44" i="22" s="1"/>
  <c r="M42" i="19"/>
  <c r="CQ44" i="22" s="1"/>
  <c r="K42" i="19"/>
  <c r="J42" i="19"/>
  <c r="B42" i="19"/>
  <c r="A42" i="19"/>
  <c r="W41" i="19"/>
  <c r="DA43" i="22" s="1"/>
  <c r="U41" i="19"/>
  <c r="CY43" i="22" s="1"/>
  <c r="S41" i="19"/>
  <c r="CW43" i="22" s="1"/>
  <c r="Q41" i="19"/>
  <c r="CU43" i="22" s="1"/>
  <c r="O41" i="19"/>
  <c r="CS43" i="22" s="1"/>
  <c r="M41" i="19"/>
  <c r="CQ43" i="22" s="1"/>
  <c r="K41" i="19"/>
  <c r="J41" i="19"/>
  <c r="B41" i="19"/>
  <c r="A41" i="19"/>
  <c r="W40" i="19"/>
  <c r="DA42" i="22" s="1"/>
  <c r="U40" i="19"/>
  <c r="CY42" i="22" s="1"/>
  <c r="S40" i="19"/>
  <c r="CW42" i="22" s="1"/>
  <c r="Q40" i="19"/>
  <c r="CU42" i="22" s="1"/>
  <c r="O40" i="19"/>
  <c r="CS42" i="22" s="1"/>
  <c r="M40" i="19"/>
  <c r="CQ42" i="22" s="1"/>
  <c r="K40" i="19"/>
  <c r="J40" i="19"/>
  <c r="B40" i="19"/>
  <c r="A40" i="19"/>
  <c r="W39" i="19"/>
  <c r="DA41" i="22" s="1"/>
  <c r="U39" i="19"/>
  <c r="CY41" i="22" s="1"/>
  <c r="S39" i="19"/>
  <c r="CW41" i="22" s="1"/>
  <c r="Q39" i="19"/>
  <c r="CU41" i="22" s="1"/>
  <c r="O39" i="19"/>
  <c r="CS41" i="22" s="1"/>
  <c r="M39" i="19"/>
  <c r="CQ41" i="22" s="1"/>
  <c r="K39" i="19"/>
  <c r="J39" i="19"/>
  <c r="B39" i="19"/>
  <c r="A39" i="19"/>
  <c r="W38" i="19"/>
  <c r="DA40" i="22" s="1"/>
  <c r="U38" i="19"/>
  <c r="CY40" i="22" s="1"/>
  <c r="S38" i="19"/>
  <c r="CW40" i="22" s="1"/>
  <c r="Q38" i="19"/>
  <c r="CU40" i="22" s="1"/>
  <c r="O38" i="19"/>
  <c r="CS40" i="22" s="1"/>
  <c r="M38" i="19"/>
  <c r="CQ40" i="22" s="1"/>
  <c r="K38" i="19"/>
  <c r="J38" i="19"/>
  <c r="B38" i="19"/>
  <c r="A38" i="19"/>
  <c r="W37" i="19"/>
  <c r="DA39" i="22" s="1"/>
  <c r="U37" i="19"/>
  <c r="CY39" i="22" s="1"/>
  <c r="S37" i="19"/>
  <c r="CW39" i="22" s="1"/>
  <c r="Q37" i="19"/>
  <c r="CU39" i="22" s="1"/>
  <c r="O37" i="19"/>
  <c r="CS39" i="22" s="1"/>
  <c r="M37" i="19"/>
  <c r="CQ39" i="22" s="1"/>
  <c r="K37" i="19"/>
  <c r="J37" i="19"/>
  <c r="B37" i="19"/>
  <c r="A37" i="19"/>
  <c r="W36" i="19"/>
  <c r="DA38" i="22" s="1"/>
  <c r="U36" i="19"/>
  <c r="CY38" i="22" s="1"/>
  <c r="S36" i="19"/>
  <c r="CW38" i="22" s="1"/>
  <c r="Q36" i="19"/>
  <c r="CU38" i="22" s="1"/>
  <c r="O36" i="19"/>
  <c r="CS38" i="22" s="1"/>
  <c r="M36" i="19"/>
  <c r="CQ38" i="22" s="1"/>
  <c r="K36" i="19"/>
  <c r="J36" i="19"/>
  <c r="B36" i="19"/>
  <c r="A36" i="19"/>
  <c r="W35" i="19"/>
  <c r="DA37" i="22" s="1"/>
  <c r="U35" i="19"/>
  <c r="CY37" i="22" s="1"/>
  <c r="S35" i="19"/>
  <c r="CW37" i="22" s="1"/>
  <c r="Q35" i="19"/>
  <c r="CU37" i="22" s="1"/>
  <c r="O35" i="19"/>
  <c r="CS37" i="22" s="1"/>
  <c r="M35" i="19"/>
  <c r="CQ37" i="22" s="1"/>
  <c r="K35" i="19"/>
  <c r="J35" i="19"/>
  <c r="B35" i="19"/>
  <c r="A35" i="19"/>
  <c r="W34" i="19"/>
  <c r="DA36" i="22" s="1"/>
  <c r="U34" i="19"/>
  <c r="CY36" i="22" s="1"/>
  <c r="S34" i="19"/>
  <c r="CW36" i="22" s="1"/>
  <c r="Q34" i="19"/>
  <c r="CU36" i="22" s="1"/>
  <c r="O34" i="19"/>
  <c r="CS36" i="22" s="1"/>
  <c r="M34" i="19"/>
  <c r="CQ36" i="22" s="1"/>
  <c r="K34" i="19"/>
  <c r="J34" i="19"/>
  <c r="B34" i="19"/>
  <c r="A34" i="19"/>
  <c r="W33" i="19"/>
  <c r="DA35" i="22" s="1"/>
  <c r="U33" i="19"/>
  <c r="CY35" i="22" s="1"/>
  <c r="S33" i="19"/>
  <c r="CW35" i="22" s="1"/>
  <c r="Q33" i="19"/>
  <c r="CU35" i="22" s="1"/>
  <c r="O33" i="19"/>
  <c r="CS35" i="22" s="1"/>
  <c r="M33" i="19"/>
  <c r="CQ35" i="22" s="1"/>
  <c r="K33" i="19"/>
  <c r="J33" i="19"/>
  <c r="B33" i="19"/>
  <c r="A33" i="19"/>
  <c r="W32" i="19"/>
  <c r="DA34" i="22" s="1"/>
  <c r="U32" i="19"/>
  <c r="CY34" i="22" s="1"/>
  <c r="S32" i="19"/>
  <c r="CW34" i="22" s="1"/>
  <c r="Q32" i="19"/>
  <c r="CU34" i="22" s="1"/>
  <c r="O32" i="19"/>
  <c r="CS34" i="22" s="1"/>
  <c r="M32" i="19"/>
  <c r="CQ34" i="22" s="1"/>
  <c r="K32" i="19"/>
  <c r="J32" i="19"/>
  <c r="B32" i="19"/>
  <c r="A32" i="19"/>
  <c r="W31" i="19"/>
  <c r="DA33" i="22" s="1"/>
  <c r="U31" i="19"/>
  <c r="CY33" i="22" s="1"/>
  <c r="S31" i="19"/>
  <c r="CW33" i="22" s="1"/>
  <c r="Q31" i="19"/>
  <c r="CU33" i="22" s="1"/>
  <c r="O31" i="19"/>
  <c r="CS33" i="22" s="1"/>
  <c r="M31" i="19"/>
  <c r="CQ33" i="22" s="1"/>
  <c r="K31" i="19"/>
  <c r="J31" i="19"/>
  <c r="B31" i="19"/>
  <c r="A31" i="19"/>
  <c r="W30" i="19"/>
  <c r="DA32" i="22" s="1"/>
  <c r="U30" i="19"/>
  <c r="CY32" i="22" s="1"/>
  <c r="S30" i="19"/>
  <c r="CW32" i="22" s="1"/>
  <c r="Q30" i="19"/>
  <c r="CU32" i="22" s="1"/>
  <c r="O30" i="19"/>
  <c r="CS32" i="22" s="1"/>
  <c r="M30" i="19"/>
  <c r="CQ32" i="22" s="1"/>
  <c r="K30" i="19"/>
  <c r="J30" i="19"/>
  <c r="B30" i="19"/>
  <c r="A30" i="19"/>
  <c r="W29" i="19"/>
  <c r="DA31" i="22" s="1"/>
  <c r="U29" i="19"/>
  <c r="CY31" i="22" s="1"/>
  <c r="S29" i="19"/>
  <c r="CW31" i="22" s="1"/>
  <c r="Q29" i="19"/>
  <c r="CU31" i="22" s="1"/>
  <c r="O29" i="19"/>
  <c r="CS31" i="22" s="1"/>
  <c r="M29" i="19"/>
  <c r="CQ31" i="22" s="1"/>
  <c r="K29" i="19"/>
  <c r="J29" i="19"/>
  <c r="B29" i="19"/>
  <c r="A29" i="19"/>
  <c r="W28" i="19"/>
  <c r="DA30" i="22" s="1"/>
  <c r="U28" i="19"/>
  <c r="CY30" i="22" s="1"/>
  <c r="S28" i="19"/>
  <c r="CW30" i="22" s="1"/>
  <c r="Q28" i="19"/>
  <c r="CU30" i="22" s="1"/>
  <c r="O28" i="19"/>
  <c r="CS30" i="22" s="1"/>
  <c r="M28" i="19"/>
  <c r="CQ30" i="22" s="1"/>
  <c r="K28" i="19"/>
  <c r="J28" i="19"/>
  <c r="B28" i="19"/>
  <c r="A28" i="19"/>
  <c r="W27" i="19"/>
  <c r="DA29" i="22" s="1"/>
  <c r="U27" i="19"/>
  <c r="CY29" i="22" s="1"/>
  <c r="S27" i="19"/>
  <c r="CW29" i="22" s="1"/>
  <c r="Q27" i="19"/>
  <c r="CU29" i="22" s="1"/>
  <c r="O27" i="19"/>
  <c r="CS29" i="22" s="1"/>
  <c r="M27" i="19"/>
  <c r="CQ29" i="22" s="1"/>
  <c r="K27" i="19"/>
  <c r="J27" i="19"/>
  <c r="B27" i="19"/>
  <c r="A27" i="19"/>
  <c r="W26" i="19"/>
  <c r="DA28" i="22" s="1"/>
  <c r="U26" i="19"/>
  <c r="CY28" i="22" s="1"/>
  <c r="S26" i="19"/>
  <c r="CW28" i="22" s="1"/>
  <c r="Q26" i="19"/>
  <c r="CU28" i="22" s="1"/>
  <c r="O26" i="19"/>
  <c r="CS28" i="22" s="1"/>
  <c r="M26" i="19"/>
  <c r="CQ28" i="22" s="1"/>
  <c r="K26" i="19"/>
  <c r="J26" i="19"/>
  <c r="B26" i="19"/>
  <c r="A26" i="19"/>
  <c r="W25" i="19"/>
  <c r="DA27" i="22" s="1"/>
  <c r="U25" i="19"/>
  <c r="CY27" i="22" s="1"/>
  <c r="S25" i="19"/>
  <c r="CW27" i="22" s="1"/>
  <c r="Q25" i="19"/>
  <c r="CU27" i="22" s="1"/>
  <c r="O25" i="19"/>
  <c r="CS27" i="22" s="1"/>
  <c r="M25" i="19"/>
  <c r="CQ27" i="22" s="1"/>
  <c r="K25" i="19"/>
  <c r="J25" i="19"/>
  <c r="B25" i="19"/>
  <c r="A25" i="19"/>
  <c r="W24" i="19"/>
  <c r="DA26" i="22" s="1"/>
  <c r="U24" i="19"/>
  <c r="CY26" i="22" s="1"/>
  <c r="S24" i="19"/>
  <c r="CW26" i="22" s="1"/>
  <c r="Q24" i="19"/>
  <c r="CU26" i="22" s="1"/>
  <c r="O24" i="19"/>
  <c r="CS26" i="22" s="1"/>
  <c r="M24" i="19"/>
  <c r="CQ26" i="22" s="1"/>
  <c r="K24" i="19"/>
  <c r="J24" i="19"/>
  <c r="B24" i="19"/>
  <c r="A24" i="19"/>
  <c r="W23" i="19"/>
  <c r="DA25" i="22" s="1"/>
  <c r="U23" i="19"/>
  <c r="CY25" i="22" s="1"/>
  <c r="S23" i="19"/>
  <c r="CW25" i="22" s="1"/>
  <c r="Q23" i="19"/>
  <c r="CU25" i="22" s="1"/>
  <c r="O23" i="19"/>
  <c r="CS25" i="22" s="1"/>
  <c r="M23" i="19"/>
  <c r="CQ25" i="22" s="1"/>
  <c r="K23" i="19"/>
  <c r="J23" i="19"/>
  <c r="B23" i="19"/>
  <c r="A23" i="19"/>
  <c r="W22" i="19"/>
  <c r="DA24" i="22" s="1"/>
  <c r="U22" i="19"/>
  <c r="CY24" i="22" s="1"/>
  <c r="S22" i="19"/>
  <c r="CW24" i="22" s="1"/>
  <c r="Q22" i="19"/>
  <c r="CU24" i="22" s="1"/>
  <c r="O22" i="19"/>
  <c r="CS24" i="22" s="1"/>
  <c r="M22" i="19"/>
  <c r="CQ24" i="22" s="1"/>
  <c r="K22" i="19"/>
  <c r="J22" i="19"/>
  <c r="B22" i="19"/>
  <c r="A22" i="19"/>
  <c r="W21" i="19"/>
  <c r="DA23" i="22" s="1"/>
  <c r="U21" i="19"/>
  <c r="CY23" i="22" s="1"/>
  <c r="S21" i="19"/>
  <c r="CW23" i="22" s="1"/>
  <c r="Q21" i="19"/>
  <c r="CU23" i="22" s="1"/>
  <c r="O21" i="19"/>
  <c r="CS23" i="22" s="1"/>
  <c r="M21" i="19"/>
  <c r="CQ23" i="22" s="1"/>
  <c r="K21" i="19"/>
  <c r="J21" i="19"/>
  <c r="B21" i="19"/>
  <c r="A21" i="19"/>
  <c r="W20" i="19"/>
  <c r="DA22" i="22" s="1"/>
  <c r="U20" i="19"/>
  <c r="CY22" i="22" s="1"/>
  <c r="S20" i="19"/>
  <c r="CW22" i="22" s="1"/>
  <c r="Q20" i="19"/>
  <c r="CU22" i="22" s="1"/>
  <c r="O20" i="19"/>
  <c r="CS22" i="22" s="1"/>
  <c r="M20" i="19"/>
  <c r="CQ22" i="22" s="1"/>
  <c r="K20" i="19"/>
  <c r="J20" i="19"/>
  <c r="B20" i="19"/>
  <c r="A20" i="19"/>
  <c r="W19" i="19"/>
  <c r="DA21" i="22" s="1"/>
  <c r="U19" i="19"/>
  <c r="CY21" i="22" s="1"/>
  <c r="S19" i="19"/>
  <c r="CW21" i="22" s="1"/>
  <c r="Q19" i="19"/>
  <c r="CU21" i="22" s="1"/>
  <c r="O19" i="19"/>
  <c r="CS21" i="22" s="1"/>
  <c r="M19" i="19"/>
  <c r="CQ21" i="22" s="1"/>
  <c r="K19" i="19"/>
  <c r="J19" i="19"/>
  <c r="B19" i="19"/>
  <c r="A19" i="19"/>
  <c r="W18" i="19"/>
  <c r="DA20" i="22" s="1"/>
  <c r="U18" i="19"/>
  <c r="CY20" i="22" s="1"/>
  <c r="S18" i="19"/>
  <c r="CW20" i="22" s="1"/>
  <c r="Q18" i="19"/>
  <c r="CU20" i="22" s="1"/>
  <c r="O18" i="19"/>
  <c r="CS20" i="22" s="1"/>
  <c r="M18" i="19"/>
  <c r="CQ20" i="22" s="1"/>
  <c r="K18" i="19"/>
  <c r="J18" i="19"/>
  <c r="B18" i="19"/>
  <c r="A18" i="19"/>
  <c r="W17" i="19"/>
  <c r="DA19" i="22" s="1"/>
  <c r="U17" i="19"/>
  <c r="CY19" i="22" s="1"/>
  <c r="S17" i="19"/>
  <c r="CW19" i="22" s="1"/>
  <c r="Q17" i="19"/>
  <c r="CU19" i="22" s="1"/>
  <c r="O17" i="19"/>
  <c r="CS19" i="22" s="1"/>
  <c r="M17" i="19"/>
  <c r="CQ19" i="22" s="1"/>
  <c r="K17" i="19"/>
  <c r="J17" i="19"/>
  <c r="B17" i="19"/>
  <c r="A17" i="19"/>
  <c r="W16" i="19"/>
  <c r="DA18" i="22" s="1"/>
  <c r="U16" i="19"/>
  <c r="CY18" i="22" s="1"/>
  <c r="S16" i="19"/>
  <c r="CW18" i="22" s="1"/>
  <c r="Q16" i="19"/>
  <c r="CU18" i="22" s="1"/>
  <c r="O16" i="19"/>
  <c r="CS18" i="22" s="1"/>
  <c r="M16" i="19"/>
  <c r="CQ18" i="22" s="1"/>
  <c r="K16" i="19"/>
  <c r="J16" i="19"/>
  <c r="B16" i="19"/>
  <c r="A16" i="19"/>
  <c r="W15" i="19"/>
  <c r="DA17" i="22" s="1"/>
  <c r="U15" i="19"/>
  <c r="CY17" i="22" s="1"/>
  <c r="S15" i="19"/>
  <c r="CW17" i="22" s="1"/>
  <c r="Q15" i="19"/>
  <c r="CU17" i="22" s="1"/>
  <c r="O15" i="19"/>
  <c r="CS17" i="22" s="1"/>
  <c r="M15" i="19"/>
  <c r="CQ17" i="22" s="1"/>
  <c r="K15" i="19"/>
  <c r="J15" i="19"/>
  <c r="B15" i="19"/>
  <c r="A15" i="19"/>
  <c r="W14" i="19"/>
  <c r="DA16" i="22" s="1"/>
  <c r="U14" i="19"/>
  <c r="CY16" i="22" s="1"/>
  <c r="S14" i="19"/>
  <c r="CW16" i="22" s="1"/>
  <c r="Q14" i="19"/>
  <c r="CU16" i="22" s="1"/>
  <c r="O14" i="19"/>
  <c r="CS16" i="22" s="1"/>
  <c r="M14" i="19"/>
  <c r="CQ16" i="22" s="1"/>
  <c r="K14" i="19"/>
  <c r="J14" i="19"/>
  <c r="B14" i="19"/>
  <c r="A14" i="19"/>
  <c r="S13" i="19"/>
  <c r="CW15" i="22" s="1"/>
  <c r="Q13" i="19"/>
  <c r="CU15" i="22" s="1"/>
  <c r="O13" i="19"/>
  <c r="CS15" i="22" s="1"/>
  <c r="M13" i="19"/>
  <c r="CQ15" i="22" s="1"/>
  <c r="K13" i="19"/>
  <c r="J13" i="19"/>
  <c r="B13" i="19"/>
  <c r="A13" i="19"/>
  <c r="S12" i="19"/>
  <c r="CW14" i="22" s="1"/>
  <c r="Q12" i="19"/>
  <c r="CU14" i="22" s="1"/>
  <c r="O12" i="19"/>
  <c r="CS14" i="22" s="1"/>
  <c r="M12" i="19"/>
  <c r="CQ14" i="22" s="1"/>
  <c r="K12" i="19"/>
  <c r="J12" i="19"/>
  <c r="B12" i="19"/>
  <c r="A12" i="19"/>
  <c r="S11" i="19"/>
  <c r="CW13" i="22" s="1"/>
  <c r="Q11" i="19"/>
  <c r="CU13" i="22" s="1"/>
  <c r="O11" i="19"/>
  <c r="CS13" i="22" s="1"/>
  <c r="M11" i="19"/>
  <c r="CQ13" i="22" s="1"/>
  <c r="K11" i="19"/>
  <c r="J11" i="19"/>
  <c r="B11" i="19"/>
  <c r="A11" i="19"/>
  <c r="S10" i="19"/>
  <c r="CW12" i="22" s="1"/>
  <c r="Q10" i="19"/>
  <c r="CU12" i="22" s="1"/>
  <c r="O10" i="19"/>
  <c r="CS12" i="22" s="1"/>
  <c r="M10" i="19"/>
  <c r="CQ12" i="22" s="1"/>
  <c r="K10" i="19"/>
  <c r="J10" i="19"/>
  <c r="B10" i="19"/>
  <c r="A10" i="19"/>
  <c r="S9" i="19"/>
  <c r="CW11" i="22" s="1"/>
  <c r="Q9" i="19"/>
  <c r="CU11" i="22" s="1"/>
  <c r="O9" i="19"/>
  <c r="CS11" i="22" s="1"/>
  <c r="M9" i="19"/>
  <c r="CQ11" i="22" s="1"/>
  <c r="K9" i="19"/>
  <c r="J9" i="19"/>
  <c r="B9" i="19"/>
  <c r="A9" i="19"/>
  <c r="S8" i="19"/>
  <c r="CW10" i="22" s="1"/>
  <c r="Q8" i="19"/>
  <c r="CU10" i="22" s="1"/>
  <c r="O8" i="19"/>
  <c r="CS10" i="22" s="1"/>
  <c r="M8" i="19"/>
  <c r="CQ10" i="22" s="1"/>
  <c r="K8" i="19"/>
  <c r="J8" i="19"/>
  <c r="B8" i="19"/>
  <c r="A8" i="19"/>
  <c r="O7" i="19"/>
  <c r="CS9" i="22" s="1"/>
  <c r="M7" i="19"/>
  <c r="CQ9" i="22" s="1"/>
  <c r="K7" i="19"/>
  <c r="J7" i="19"/>
  <c r="B7" i="19"/>
  <c r="A7" i="19"/>
  <c r="K6" i="19"/>
  <c r="J6" i="19"/>
  <c r="B6" i="19"/>
  <c r="A6" i="19"/>
  <c r="K5" i="19"/>
  <c r="J5" i="19"/>
  <c r="B5" i="19"/>
  <c r="A5" i="19"/>
  <c r="K4" i="19"/>
  <c r="J4" i="19"/>
  <c r="B4" i="19"/>
  <c r="A4" i="19"/>
  <c r="K3" i="19"/>
  <c r="J3" i="19"/>
  <c r="B3" i="19"/>
  <c r="A3" i="19"/>
  <c r="O52" i="18"/>
  <c r="CH54" i="22" s="1"/>
  <c r="M52" i="18"/>
  <c r="CF54" i="22" s="1"/>
  <c r="K52" i="18"/>
  <c r="J52" i="18"/>
  <c r="B52" i="18"/>
  <c r="A52" i="18"/>
  <c r="O51" i="18"/>
  <c r="CH53" i="22" s="1"/>
  <c r="M51" i="18"/>
  <c r="CF53" i="22" s="1"/>
  <c r="K51" i="18"/>
  <c r="J51" i="18"/>
  <c r="B51" i="18"/>
  <c r="A51" i="18"/>
  <c r="K50" i="18"/>
  <c r="J50" i="18"/>
  <c r="B50" i="18"/>
  <c r="A50" i="18"/>
  <c r="K49" i="18"/>
  <c r="J49" i="18"/>
  <c r="B49" i="18"/>
  <c r="A49" i="18"/>
  <c r="K48" i="18"/>
  <c r="J48" i="18"/>
  <c r="B48" i="18"/>
  <c r="A48" i="18"/>
  <c r="K47" i="18"/>
  <c r="J47" i="18"/>
  <c r="B47" i="18"/>
  <c r="A47" i="18"/>
  <c r="K46" i="18"/>
  <c r="J46" i="18"/>
  <c r="B46" i="18"/>
  <c r="A46" i="18"/>
  <c r="K45" i="18"/>
  <c r="J45" i="18"/>
  <c r="B45" i="18"/>
  <c r="A45" i="18"/>
  <c r="K44" i="18"/>
  <c r="J44" i="18"/>
  <c r="B44" i="18"/>
  <c r="A44" i="18"/>
  <c r="K43" i="18"/>
  <c r="J43" i="18"/>
  <c r="B43" i="18"/>
  <c r="A43" i="18"/>
  <c r="K42" i="18"/>
  <c r="J42" i="18"/>
  <c r="B42" i="18"/>
  <c r="A42" i="18"/>
  <c r="K41" i="18"/>
  <c r="J41" i="18"/>
  <c r="B41" i="18"/>
  <c r="A41" i="18"/>
  <c r="K40" i="18"/>
  <c r="J40" i="18"/>
  <c r="B40" i="18"/>
  <c r="A40" i="18"/>
  <c r="K39" i="18"/>
  <c r="J39" i="18"/>
  <c r="B39" i="18"/>
  <c r="A39" i="18"/>
  <c r="K38" i="18"/>
  <c r="J38" i="18"/>
  <c r="B38" i="18"/>
  <c r="A38" i="18"/>
  <c r="K37" i="18"/>
  <c r="J37" i="18"/>
  <c r="B37" i="18"/>
  <c r="A37" i="18"/>
  <c r="K36" i="18"/>
  <c r="J36" i="18"/>
  <c r="B36" i="18"/>
  <c r="A36" i="18"/>
  <c r="K35" i="18"/>
  <c r="J35" i="18"/>
  <c r="B35" i="18"/>
  <c r="A35" i="18"/>
  <c r="K34" i="18"/>
  <c r="J34" i="18"/>
  <c r="B34" i="18"/>
  <c r="A34" i="18"/>
  <c r="K33" i="18"/>
  <c r="J33" i="18"/>
  <c r="B33" i="18"/>
  <c r="A33" i="18"/>
  <c r="K32" i="18"/>
  <c r="J32" i="18"/>
  <c r="B32" i="18"/>
  <c r="A32" i="18"/>
  <c r="K31" i="18"/>
  <c r="J31" i="18"/>
  <c r="B31" i="18"/>
  <c r="A31" i="18"/>
  <c r="K30" i="18"/>
  <c r="J30" i="18"/>
  <c r="B30" i="18"/>
  <c r="A30" i="18"/>
  <c r="K29" i="18"/>
  <c r="J29" i="18"/>
  <c r="B29" i="18"/>
  <c r="A29" i="18"/>
  <c r="K28" i="18"/>
  <c r="J28" i="18"/>
  <c r="B28" i="18"/>
  <c r="A28" i="18"/>
  <c r="K27" i="18"/>
  <c r="J27" i="18"/>
  <c r="B27" i="18"/>
  <c r="A27" i="18"/>
  <c r="K26" i="18"/>
  <c r="J26" i="18"/>
  <c r="B26" i="18"/>
  <c r="A26" i="18"/>
  <c r="K25" i="18"/>
  <c r="J25" i="18"/>
  <c r="B25" i="18"/>
  <c r="A25" i="18"/>
  <c r="K24" i="18"/>
  <c r="J24" i="18"/>
  <c r="B24" i="18"/>
  <c r="A24" i="18"/>
  <c r="K23" i="18"/>
  <c r="J23" i="18"/>
  <c r="B23" i="18"/>
  <c r="A23" i="18"/>
  <c r="K22" i="18"/>
  <c r="J22" i="18"/>
  <c r="B22" i="18"/>
  <c r="A22" i="18"/>
  <c r="K21" i="18"/>
  <c r="J21" i="18"/>
  <c r="B21" i="18"/>
  <c r="A21" i="18"/>
  <c r="K20" i="18"/>
  <c r="J20" i="18"/>
  <c r="B20" i="18"/>
  <c r="A20" i="18"/>
  <c r="K19" i="18"/>
  <c r="J19" i="18"/>
  <c r="B19" i="18"/>
  <c r="A19" i="18"/>
  <c r="K18" i="18"/>
  <c r="J18" i="18"/>
  <c r="B18" i="18"/>
  <c r="A18" i="18"/>
  <c r="K17" i="18"/>
  <c r="J17" i="18"/>
  <c r="B17" i="18"/>
  <c r="E17" i="18" s="1"/>
  <c r="A17" i="18"/>
  <c r="K16" i="18"/>
  <c r="J16" i="18"/>
  <c r="B16" i="18"/>
  <c r="E16" i="18" s="1"/>
  <c r="A16" i="18"/>
  <c r="K15" i="18"/>
  <c r="J15" i="18"/>
  <c r="B15" i="18"/>
  <c r="E15" i="18" s="1"/>
  <c r="A15" i="18"/>
  <c r="K14" i="18"/>
  <c r="J14" i="18"/>
  <c r="B14" i="18"/>
  <c r="E14" i="18" s="1"/>
  <c r="A14" i="18"/>
  <c r="K13" i="18"/>
  <c r="J13" i="18"/>
  <c r="B13" i="18"/>
  <c r="E13" i="18" s="1"/>
  <c r="A13" i="18"/>
  <c r="K12" i="18"/>
  <c r="J12" i="18"/>
  <c r="B12" i="18"/>
  <c r="E12" i="18" s="1"/>
  <c r="G12" i="18" s="1"/>
  <c r="A12" i="18"/>
  <c r="K11" i="18"/>
  <c r="J11" i="18"/>
  <c r="B11" i="18"/>
  <c r="E11" i="18" s="1"/>
  <c r="A11" i="18"/>
  <c r="K10" i="18"/>
  <c r="J10" i="18"/>
  <c r="B10" i="18"/>
  <c r="A10" i="18"/>
  <c r="K9" i="18"/>
  <c r="J9" i="18"/>
  <c r="B9" i="18"/>
  <c r="A9" i="18"/>
  <c r="K8" i="18"/>
  <c r="J8" i="18"/>
  <c r="B8" i="18"/>
  <c r="A8" i="18"/>
  <c r="K7" i="18"/>
  <c r="J7" i="18"/>
  <c r="B7" i="18"/>
  <c r="E7" i="18" s="1"/>
  <c r="A7" i="18"/>
  <c r="K6" i="18"/>
  <c r="J6" i="18"/>
  <c r="B6" i="18"/>
  <c r="A6" i="18"/>
  <c r="K5" i="18"/>
  <c r="J5" i="18"/>
  <c r="B5" i="18"/>
  <c r="A5" i="18"/>
  <c r="K4" i="18"/>
  <c r="J4" i="18"/>
  <c r="B4" i="18"/>
  <c r="E4" i="18" s="1"/>
  <c r="A4" i="18"/>
  <c r="K3" i="18"/>
  <c r="J3" i="18"/>
  <c r="B3" i="18"/>
  <c r="E3" i="18" s="1"/>
  <c r="A3" i="18"/>
  <c r="W52" i="17"/>
  <c r="CE54" i="22" s="1"/>
  <c r="U52" i="17"/>
  <c r="CC54" i="22" s="1"/>
  <c r="S52" i="17"/>
  <c r="CA54" i="22" s="1"/>
  <c r="Q52" i="17"/>
  <c r="BY54" i="22" s="1"/>
  <c r="K52" i="17"/>
  <c r="J52" i="17"/>
  <c r="B52" i="17"/>
  <c r="A52" i="17"/>
  <c r="W51" i="17"/>
  <c r="CE53" i="22" s="1"/>
  <c r="U51" i="17"/>
  <c r="CC53" i="22" s="1"/>
  <c r="S51" i="17"/>
  <c r="CA53" i="22" s="1"/>
  <c r="Q51" i="17"/>
  <c r="BY53" i="22" s="1"/>
  <c r="K51" i="17"/>
  <c r="J51" i="17"/>
  <c r="B51" i="17"/>
  <c r="A51" i="17"/>
  <c r="W50" i="17"/>
  <c r="CE52" i="22" s="1"/>
  <c r="U50" i="17"/>
  <c r="CC52" i="22" s="1"/>
  <c r="S50" i="17"/>
  <c r="CA52" i="22" s="1"/>
  <c r="Q50" i="17"/>
  <c r="BY52" i="22" s="1"/>
  <c r="K50" i="17"/>
  <c r="J50" i="17"/>
  <c r="B50" i="17"/>
  <c r="A50" i="17"/>
  <c r="W49" i="17"/>
  <c r="CE51" i="22" s="1"/>
  <c r="U49" i="17"/>
  <c r="CC51" i="22" s="1"/>
  <c r="S49" i="17"/>
  <c r="CA51" i="22" s="1"/>
  <c r="Q49" i="17"/>
  <c r="BY51" i="22" s="1"/>
  <c r="K49" i="17"/>
  <c r="J49" i="17"/>
  <c r="B49" i="17"/>
  <c r="A49" i="17"/>
  <c r="W48" i="17"/>
  <c r="CE50" i="22" s="1"/>
  <c r="U48" i="17"/>
  <c r="CC50" i="22" s="1"/>
  <c r="S48" i="17"/>
  <c r="CA50" i="22" s="1"/>
  <c r="Q48" i="17"/>
  <c r="BY50" i="22" s="1"/>
  <c r="K48" i="17"/>
  <c r="J48" i="17"/>
  <c r="B48" i="17"/>
  <c r="A48" i="17"/>
  <c r="W47" i="17"/>
  <c r="CE49" i="22" s="1"/>
  <c r="U47" i="17"/>
  <c r="CC49" i="22" s="1"/>
  <c r="S47" i="17"/>
  <c r="CA49" i="22" s="1"/>
  <c r="Q47" i="17"/>
  <c r="BY49" i="22" s="1"/>
  <c r="K47" i="17"/>
  <c r="J47" i="17"/>
  <c r="B47" i="17"/>
  <c r="A47" i="17"/>
  <c r="W46" i="17"/>
  <c r="CE48" i="22" s="1"/>
  <c r="U46" i="17"/>
  <c r="CC48" i="22" s="1"/>
  <c r="S46" i="17"/>
  <c r="CA48" i="22" s="1"/>
  <c r="Q46" i="17"/>
  <c r="BY48" i="22" s="1"/>
  <c r="K46" i="17"/>
  <c r="J46" i="17"/>
  <c r="B46" i="17"/>
  <c r="A46" i="17"/>
  <c r="W45" i="17"/>
  <c r="CE47" i="22" s="1"/>
  <c r="U45" i="17"/>
  <c r="CC47" i="22" s="1"/>
  <c r="S45" i="17"/>
  <c r="CA47" i="22" s="1"/>
  <c r="Q45" i="17"/>
  <c r="BY47" i="22" s="1"/>
  <c r="K45" i="17"/>
  <c r="J45" i="17"/>
  <c r="B45" i="17"/>
  <c r="A45" i="17"/>
  <c r="W44" i="17"/>
  <c r="CE46" i="22" s="1"/>
  <c r="U44" i="17"/>
  <c r="CC46" i="22" s="1"/>
  <c r="S44" i="17"/>
  <c r="CA46" i="22" s="1"/>
  <c r="Q44" i="17"/>
  <c r="BY46" i="22" s="1"/>
  <c r="K44" i="17"/>
  <c r="J44" i="17"/>
  <c r="B44" i="17"/>
  <c r="A44" i="17"/>
  <c r="W43" i="17"/>
  <c r="CE45" i="22" s="1"/>
  <c r="U43" i="17"/>
  <c r="CC45" i="22" s="1"/>
  <c r="S43" i="17"/>
  <c r="CA45" i="22" s="1"/>
  <c r="Q43" i="17"/>
  <c r="BY45" i="22" s="1"/>
  <c r="K43" i="17"/>
  <c r="J43" i="17"/>
  <c r="B43" i="17"/>
  <c r="A43" i="17"/>
  <c r="W42" i="17"/>
  <c r="CE44" i="22" s="1"/>
  <c r="U42" i="17"/>
  <c r="CC44" i="22" s="1"/>
  <c r="S42" i="17"/>
  <c r="CA44" i="22" s="1"/>
  <c r="Q42" i="17"/>
  <c r="BY44" i="22" s="1"/>
  <c r="K42" i="17"/>
  <c r="J42" i="17"/>
  <c r="B42" i="17"/>
  <c r="A42" i="17"/>
  <c r="W41" i="17"/>
  <c r="CE43" i="22" s="1"/>
  <c r="U41" i="17"/>
  <c r="CC43" i="22" s="1"/>
  <c r="S41" i="17"/>
  <c r="CA43" i="22" s="1"/>
  <c r="Q41" i="17"/>
  <c r="BY43" i="22" s="1"/>
  <c r="K41" i="17"/>
  <c r="J41" i="17"/>
  <c r="B41" i="17"/>
  <c r="A41" i="17"/>
  <c r="W40" i="17"/>
  <c r="CE42" i="22" s="1"/>
  <c r="U40" i="17"/>
  <c r="CC42" i="22" s="1"/>
  <c r="S40" i="17"/>
  <c r="CA42" i="22" s="1"/>
  <c r="Q40" i="17"/>
  <c r="BY42" i="22" s="1"/>
  <c r="K40" i="17"/>
  <c r="J40" i="17"/>
  <c r="B40" i="17"/>
  <c r="A40" i="17"/>
  <c r="W39" i="17"/>
  <c r="CE41" i="22" s="1"/>
  <c r="U39" i="17"/>
  <c r="CC41" i="22" s="1"/>
  <c r="S39" i="17"/>
  <c r="CA41" i="22" s="1"/>
  <c r="Q39" i="17"/>
  <c r="BY41" i="22" s="1"/>
  <c r="K39" i="17"/>
  <c r="J39" i="17"/>
  <c r="B39" i="17"/>
  <c r="A39" i="17"/>
  <c r="W38" i="17"/>
  <c r="U38" i="17"/>
  <c r="S38" i="17"/>
  <c r="Q38" i="17"/>
  <c r="K38" i="17"/>
  <c r="J38" i="17"/>
  <c r="B38" i="17"/>
  <c r="A38" i="17"/>
  <c r="W37" i="17"/>
  <c r="U37" i="17"/>
  <c r="S37" i="17"/>
  <c r="Q37" i="17"/>
  <c r="K37" i="17"/>
  <c r="J37" i="17"/>
  <c r="B37" i="17"/>
  <c r="A37" i="17"/>
  <c r="W36" i="17"/>
  <c r="U36" i="17"/>
  <c r="S36" i="17"/>
  <c r="Q36" i="17"/>
  <c r="K36" i="17"/>
  <c r="J36" i="17"/>
  <c r="B36" i="17"/>
  <c r="A36" i="17"/>
  <c r="W35" i="17"/>
  <c r="U35" i="17"/>
  <c r="S35" i="17"/>
  <c r="Q35" i="17"/>
  <c r="K35" i="17"/>
  <c r="J35" i="17"/>
  <c r="B35" i="17"/>
  <c r="A35" i="17"/>
  <c r="W34" i="17"/>
  <c r="U34" i="17"/>
  <c r="S34" i="17"/>
  <c r="Q34" i="17"/>
  <c r="K34" i="17"/>
  <c r="J34" i="17"/>
  <c r="B34" i="17"/>
  <c r="A34" i="17"/>
  <c r="W33" i="17"/>
  <c r="U33" i="17"/>
  <c r="S33" i="17"/>
  <c r="Q33" i="17"/>
  <c r="K33" i="17"/>
  <c r="J33" i="17"/>
  <c r="B33" i="17"/>
  <c r="A33" i="17"/>
  <c r="W32" i="17"/>
  <c r="U32" i="17"/>
  <c r="S32" i="17"/>
  <c r="Q32" i="17"/>
  <c r="K32" i="17"/>
  <c r="J32" i="17"/>
  <c r="B32" i="17"/>
  <c r="A32" i="17"/>
  <c r="W31" i="17"/>
  <c r="U31" i="17"/>
  <c r="S31" i="17"/>
  <c r="Q31" i="17"/>
  <c r="K31" i="17"/>
  <c r="J31" i="17"/>
  <c r="B31" i="17"/>
  <c r="A31" i="17"/>
  <c r="W30" i="17"/>
  <c r="U30" i="17"/>
  <c r="S30" i="17"/>
  <c r="Q30" i="17"/>
  <c r="K30" i="17"/>
  <c r="J30" i="17"/>
  <c r="B30" i="17"/>
  <c r="A30" i="17"/>
  <c r="W29" i="17"/>
  <c r="U29" i="17"/>
  <c r="S29" i="17"/>
  <c r="Q29" i="17"/>
  <c r="K29" i="17"/>
  <c r="J29" i="17"/>
  <c r="B29" i="17"/>
  <c r="A29" i="17"/>
  <c r="W28" i="17"/>
  <c r="U28" i="17"/>
  <c r="S28" i="17"/>
  <c r="Q28" i="17"/>
  <c r="K28" i="17"/>
  <c r="J28" i="17"/>
  <c r="B28" i="17"/>
  <c r="A28" i="17"/>
  <c r="W27" i="17"/>
  <c r="U27" i="17"/>
  <c r="S27" i="17"/>
  <c r="Q27" i="17"/>
  <c r="K27" i="17"/>
  <c r="J27" i="17"/>
  <c r="B27" i="17"/>
  <c r="A27" i="17"/>
  <c r="W26" i="17"/>
  <c r="U26" i="17"/>
  <c r="S26" i="17"/>
  <c r="Q26" i="17"/>
  <c r="K26" i="17"/>
  <c r="J26" i="17"/>
  <c r="B26" i="17"/>
  <c r="A26" i="17"/>
  <c r="W25" i="17"/>
  <c r="U25" i="17"/>
  <c r="S25" i="17"/>
  <c r="Q25" i="17"/>
  <c r="K25" i="17"/>
  <c r="J25" i="17"/>
  <c r="B25" i="17"/>
  <c r="A25" i="17"/>
  <c r="W24" i="17"/>
  <c r="U24" i="17"/>
  <c r="S24" i="17"/>
  <c r="Q24" i="17"/>
  <c r="K24" i="17"/>
  <c r="J24" i="17"/>
  <c r="B24" i="17"/>
  <c r="A24" i="17"/>
  <c r="W23" i="17"/>
  <c r="U23" i="17"/>
  <c r="S23" i="17"/>
  <c r="Q23" i="17"/>
  <c r="K23" i="17"/>
  <c r="J23" i="17"/>
  <c r="B23" i="17"/>
  <c r="A23" i="17"/>
  <c r="W22" i="17"/>
  <c r="U22" i="17"/>
  <c r="S22" i="17"/>
  <c r="Q22" i="17"/>
  <c r="K22" i="17"/>
  <c r="J22" i="17"/>
  <c r="B22" i="17"/>
  <c r="A22" i="17"/>
  <c r="W21" i="17"/>
  <c r="U21" i="17"/>
  <c r="S21" i="17"/>
  <c r="Q21" i="17"/>
  <c r="K21" i="17"/>
  <c r="J21" i="17"/>
  <c r="B21" i="17"/>
  <c r="A21" i="17"/>
  <c r="W20" i="17"/>
  <c r="U20" i="17"/>
  <c r="S20" i="17"/>
  <c r="Q20" i="17"/>
  <c r="K20" i="17"/>
  <c r="J20" i="17"/>
  <c r="B20" i="17"/>
  <c r="A20" i="17"/>
  <c r="W19" i="17"/>
  <c r="U19" i="17"/>
  <c r="S19" i="17"/>
  <c r="Q19" i="17"/>
  <c r="K19" i="17"/>
  <c r="J19" i="17"/>
  <c r="B19" i="17"/>
  <c r="A19" i="17"/>
  <c r="W18" i="17"/>
  <c r="U18" i="17"/>
  <c r="S18" i="17"/>
  <c r="Q18" i="17"/>
  <c r="K18" i="17"/>
  <c r="J18" i="17"/>
  <c r="B18" i="17"/>
  <c r="A18" i="17"/>
  <c r="W17" i="17"/>
  <c r="U17" i="17"/>
  <c r="S17" i="17"/>
  <c r="Q17" i="17"/>
  <c r="K17" i="17"/>
  <c r="J17" i="17"/>
  <c r="B17" i="17"/>
  <c r="E17" i="17" s="1"/>
  <c r="A17" i="17"/>
  <c r="W16" i="17"/>
  <c r="U16" i="17"/>
  <c r="S16" i="17"/>
  <c r="Q16" i="17"/>
  <c r="K16" i="17"/>
  <c r="J16" i="17"/>
  <c r="B16" i="17"/>
  <c r="E16" i="17" s="1"/>
  <c r="F16" i="17" s="1" a="1"/>
  <c r="F16" i="17" s="1"/>
  <c r="H16" i="17" s="1"/>
  <c r="A16" i="17"/>
  <c r="W15" i="17"/>
  <c r="U15" i="17"/>
  <c r="S15" i="17"/>
  <c r="Q15" i="17"/>
  <c r="K15" i="17"/>
  <c r="J15" i="17"/>
  <c r="B15" i="17"/>
  <c r="E15" i="17" s="1"/>
  <c r="A15" i="17"/>
  <c r="W14" i="17"/>
  <c r="U14" i="17"/>
  <c r="S14" i="17"/>
  <c r="Q14" i="17"/>
  <c r="K14" i="17"/>
  <c r="J14" i="17"/>
  <c r="B14" i="17"/>
  <c r="E14" i="17" s="1"/>
  <c r="A14" i="17"/>
  <c r="S13" i="17"/>
  <c r="Q13" i="17"/>
  <c r="K13" i="17"/>
  <c r="J13" i="17"/>
  <c r="B13" i="17"/>
  <c r="A13" i="17"/>
  <c r="S12" i="17"/>
  <c r="Q12" i="17"/>
  <c r="K12" i="17"/>
  <c r="J12" i="17"/>
  <c r="B12" i="17"/>
  <c r="E12" i="17" s="1"/>
  <c r="A12" i="17"/>
  <c r="S11" i="17"/>
  <c r="Q11" i="17"/>
  <c r="K11" i="17"/>
  <c r="J11" i="17"/>
  <c r="B11" i="17"/>
  <c r="A11" i="17"/>
  <c r="S10" i="17"/>
  <c r="Q10" i="17"/>
  <c r="K10" i="17"/>
  <c r="J10" i="17"/>
  <c r="B10" i="17"/>
  <c r="A10" i="17"/>
  <c r="S9" i="17"/>
  <c r="Q9" i="17"/>
  <c r="K9" i="17"/>
  <c r="J9" i="17"/>
  <c r="B9" i="17"/>
  <c r="A9" i="17"/>
  <c r="S8" i="17"/>
  <c r="Q8" i="17"/>
  <c r="K8" i="17"/>
  <c r="J8" i="17"/>
  <c r="B8" i="17"/>
  <c r="A8" i="17"/>
  <c r="K7" i="17"/>
  <c r="J7" i="17"/>
  <c r="B7" i="17"/>
  <c r="E7" i="17" s="1"/>
  <c r="A7" i="17"/>
  <c r="K6" i="17"/>
  <c r="J6" i="17"/>
  <c r="B6" i="17"/>
  <c r="A6" i="17"/>
  <c r="K5" i="17"/>
  <c r="J5" i="17"/>
  <c r="B5" i="17"/>
  <c r="A5" i="17"/>
  <c r="K4" i="17"/>
  <c r="J4" i="17"/>
  <c r="B4" i="17"/>
  <c r="E4" i="17" s="1"/>
  <c r="A4" i="17"/>
  <c r="K3" i="17"/>
  <c r="J3" i="17"/>
  <c r="B3" i="17"/>
  <c r="E3" i="17" s="1"/>
  <c r="A3" i="17"/>
  <c r="W52" i="16"/>
  <c r="BT54" i="22" s="1"/>
  <c r="U52" i="16"/>
  <c r="BR54" i="22" s="1"/>
  <c r="S52" i="16"/>
  <c r="BP54" i="22" s="1"/>
  <c r="Q52" i="16"/>
  <c r="BN54" i="22" s="1"/>
  <c r="O52" i="16"/>
  <c r="BL54" i="22" s="1"/>
  <c r="M52" i="16"/>
  <c r="BJ54" i="22" s="1"/>
  <c r="K52" i="16"/>
  <c r="J52" i="16"/>
  <c r="B52" i="16"/>
  <c r="A52" i="16"/>
  <c r="W51" i="16"/>
  <c r="BT53" i="22" s="1"/>
  <c r="U51" i="16"/>
  <c r="BR53" i="22" s="1"/>
  <c r="S51" i="16"/>
  <c r="BP53" i="22" s="1"/>
  <c r="Q51" i="16"/>
  <c r="BN53" i="22" s="1"/>
  <c r="O51" i="16"/>
  <c r="BL53" i="22" s="1"/>
  <c r="M51" i="16"/>
  <c r="BJ53" i="22" s="1"/>
  <c r="K51" i="16"/>
  <c r="J51" i="16"/>
  <c r="B51" i="16"/>
  <c r="A51" i="16"/>
  <c r="W50" i="16"/>
  <c r="BT52" i="22" s="1"/>
  <c r="U50" i="16"/>
  <c r="BR52" i="22" s="1"/>
  <c r="S50" i="16"/>
  <c r="BP52" i="22" s="1"/>
  <c r="Q50" i="16"/>
  <c r="BN52" i="22" s="1"/>
  <c r="O50" i="16"/>
  <c r="BL52" i="22" s="1"/>
  <c r="M50" i="16"/>
  <c r="BJ52" i="22" s="1"/>
  <c r="K50" i="16"/>
  <c r="J50" i="16"/>
  <c r="B50" i="16"/>
  <c r="A50" i="16"/>
  <c r="W49" i="16"/>
  <c r="BT51" i="22" s="1"/>
  <c r="U49" i="16"/>
  <c r="BR51" i="22" s="1"/>
  <c r="S49" i="16"/>
  <c r="BP51" i="22" s="1"/>
  <c r="Q49" i="16"/>
  <c r="BN51" i="22" s="1"/>
  <c r="O49" i="16"/>
  <c r="BL51" i="22" s="1"/>
  <c r="M49" i="16"/>
  <c r="BJ51" i="22" s="1"/>
  <c r="K49" i="16"/>
  <c r="J49" i="16"/>
  <c r="B49" i="16"/>
  <c r="A49" i="16"/>
  <c r="W48" i="16"/>
  <c r="BT50" i="22" s="1"/>
  <c r="U48" i="16"/>
  <c r="BR50" i="22" s="1"/>
  <c r="S48" i="16"/>
  <c r="BP50" i="22" s="1"/>
  <c r="Q48" i="16"/>
  <c r="BN50" i="22" s="1"/>
  <c r="O48" i="16"/>
  <c r="BL50" i="22" s="1"/>
  <c r="M48" i="16"/>
  <c r="BJ50" i="22" s="1"/>
  <c r="K48" i="16"/>
  <c r="J48" i="16"/>
  <c r="B48" i="16"/>
  <c r="A48" i="16"/>
  <c r="W47" i="16"/>
  <c r="BT49" i="22" s="1"/>
  <c r="U47" i="16"/>
  <c r="BR49" i="22" s="1"/>
  <c r="S47" i="16"/>
  <c r="BP49" i="22" s="1"/>
  <c r="Q47" i="16"/>
  <c r="BN49" i="22" s="1"/>
  <c r="O47" i="16"/>
  <c r="BL49" i="22" s="1"/>
  <c r="M47" i="16"/>
  <c r="BJ49" i="22" s="1"/>
  <c r="K47" i="16"/>
  <c r="J47" i="16"/>
  <c r="B47" i="16"/>
  <c r="A47" i="16"/>
  <c r="W46" i="16"/>
  <c r="BT48" i="22" s="1"/>
  <c r="U46" i="16"/>
  <c r="BR48" i="22" s="1"/>
  <c r="S46" i="16"/>
  <c r="BP48" i="22" s="1"/>
  <c r="Q46" i="16"/>
  <c r="BN48" i="22" s="1"/>
  <c r="O46" i="16"/>
  <c r="BL48" i="22" s="1"/>
  <c r="M46" i="16"/>
  <c r="BJ48" i="22" s="1"/>
  <c r="K46" i="16"/>
  <c r="J46" i="16"/>
  <c r="B46" i="16"/>
  <c r="A46" i="16"/>
  <c r="W45" i="16"/>
  <c r="BT47" i="22" s="1"/>
  <c r="U45" i="16"/>
  <c r="BR47" i="22" s="1"/>
  <c r="S45" i="16"/>
  <c r="BP47" i="22" s="1"/>
  <c r="Q45" i="16"/>
  <c r="BN47" i="22" s="1"/>
  <c r="O45" i="16"/>
  <c r="BL47" i="22" s="1"/>
  <c r="M45" i="16"/>
  <c r="BJ47" i="22" s="1"/>
  <c r="K45" i="16"/>
  <c r="J45" i="16"/>
  <c r="B45" i="16"/>
  <c r="A45" i="16"/>
  <c r="W44" i="16"/>
  <c r="BT46" i="22" s="1"/>
  <c r="U44" i="16"/>
  <c r="BR46" i="22" s="1"/>
  <c r="S44" i="16"/>
  <c r="BP46" i="22" s="1"/>
  <c r="Q44" i="16"/>
  <c r="BN46" i="22" s="1"/>
  <c r="O44" i="16"/>
  <c r="BL46" i="22" s="1"/>
  <c r="M44" i="16"/>
  <c r="BJ46" i="22" s="1"/>
  <c r="K44" i="16"/>
  <c r="J44" i="16"/>
  <c r="B44" i="16"/>
  <c r="A44" i="16"/>
  <c r="W43" i="16"/>
  <c r="BT45" i="22" s="1"/>
  <c r="U43" i="16"/>
  <c r="BR45" i="22" s="1"/>
  <c r="S43" i="16"/>
  <c r="BP45" i="22" s="1"/>
  <c r="Q43" i="16"/>
  <c r="BN45" i="22" s="1"/>
  <c r="O43" i="16"/>
  <c r="BL45" i="22" s="1"/>
  <c r="M43" i="16"/>
  <c r="BJ45" i="22" s="1"/>
  <c r="K43" i="16"/>
  <c r="J43" i="16"/>
  <c r="B43" i="16"/>
  <c r="A43" i="16"/>
  <c r="W42" i="16"/>
  <c r="BT44" i="22" s="1"/>
  <c r="U42" i="16"/>
  <c r="BR44" i="22" s="1"/>
  <c r="S42" i="16"/>
  <c r="BP44" i="22" s="1"/>
  <c r="Q42" i="16"/>
  <c r="BN44" i="22" s="1"/>
  <c r="O42" i="16"/>
  <c r="BL44" i="22" s="1"/>
  <c r="M42" i="16"/>
  <c r="BJ44" i="22" s="1"/>
  <c r="K42" i="16"/>
  <c r="J42" i="16"/>
  <c r="B42" i="16"/>
  <c r="A42" i="16"/>
  <c r="W41" i="16"/>
  <c r="BT43" i="22" s="1"/>
  <c r="U41" i="16"/>
  <c r="BR43" i="22" s="1"/>
  <c r="S41" i="16"/>
  <c r="BP43" i="22" s="1"/>
  <c r="Q41" i="16"/>
  <c r="BN43" i="22" s="1"/>
  <c r="O41" i="16"/>
  <c r="BL43" i="22" s="1"/>
  <c r="M41" i="16"/>
  <c r="BJ43" i="22" s="1"/>
  <c r="K41" i="16"/>
  <c r="J41" i="16"/>
  <c r="B41" i="16"/>
  <c r="A41" i="16"/>
  <c r="W40" i="16"/>
  <c r="BT42" i="22" s="1"/>
  <c r="U40" i="16"/>
  <c r="BR42" i="22" s="1"/>
  <c r="S40" i="16"/>
  <c r="BP42" i="22" s="1"/>
  <c r="Q40" i="16"/>
  <c r="BN42" i="22" s="1"/>
  <c r="O40" i="16"/>
  <c r="BL42" i="22" s="1"/>
  <c r="M40" i="16"/>
  <c r="BJ42" i="22" s="1"/>
  <c r="K40" i="16"/>
  <c r="J40" i="16"/>
  <c r="B40" i="16"/>
  <c r="A40" i="16"/>
  <c r="W39" i="16"/>
  <c r="BT41" i="22" s="1"/>
  <c r="U39" i="16"/>
  <c r="BR41" i="22" s="1"/>
  <c r="S39" i="16"/>
  <c r="BP41" i="22" s="1"/>
  <c r="Q39" i="16"/>
  <c r="BN41" i="22" s="1"/>
  <c r="O39" i="16"/>
  <c r="BL41" i="22" s="1"/>
  <c r="M39" i="16"/>
  <c r="BJ41" i="22" s="1"/>
  <c r="K39" i="16"/>
  <c r="J39" i="16"/>
  <c r="B39" i="16"/>
  <c r="A39" i="16"/>
  <c r="W38" i="16"/>
  <c r="BT40" i="22" s="1"/>
  <c r="U38" i="16"/>
  <c r="BR40" i="22" s="1"/>
  <c r="S38" i="16"/>
  <c r="BP40" i="22" s="1"/>
  <c r="Q38" i="16"/>
  <c r="BN40" i="22" s="1"/>
  <c r="O38" i="16"/>
  <c r="BL40" i="22" s="1"/>
  <c r="M38" i="16"/>
  <c r="BJ40" i="22" s="1"/>
  <c r="K38" i="16"/>
  <c r="J38" i="16"/>
  <c r="B38" i="16"/>
  <c r="A38" i="16"/>
  <c r="W37" i="16"/>
  <c r="BT39" i="22" s="1"/>
  <c r="U37" i="16"/>
  <c r="BR39" i="22" s="1"/>
  <c r="S37" i="16"/>
  <c r="BP39" i="22" s="1"/>
  <c r="Q37" i="16"/>
  <c r="BN39" i="22" s="1"/>
  <c r="O37" i="16"/>
  <c r="BL39" i="22" s="1"/>
  <c r="M37" i="16"/>
  <c r="BJ39" i="22" s="1"/>
  <c r="K37" i="16"/>
  <c r="J37" i="16"/>
  <c r="B37" i="16"/>
  <c r="A37" i="16"/>
  <c r="W36" i="16"/>
  <c r="BT38" i="22" s="1"/>
  <c r="U36" i="16"/>
  <c r="BR38" i="22" s="1"/>
  <c r="S36" i="16"/>
  <c r="BP38" i="22" s="1"/>
  <c r="Q36" i="16"/>
  <c r="BN38" i="22" s="1"/>
  <c r="O36" i="16"/>
  <c r="BL38" i="22" s="1"/>
  <c r="M36" i="16"/>
  <c r="BJ38" i="22" s="1"/>
  <c r="K36" i="16"/>
  <c r="J36" i="16"/>
  <c r="B36" i="16"/>
  <c r="A36" i="16"/>
  <c r="W35" i="16"/>
  <c r="BT37" i="22" s="1"/>
  <c r="U35" i="16"/>
  <c r="BR37" i="22" s="1"/>
  <c r="S35" i="16"/>
  <c r="BP37" i="22" s="1"/>
  <c r="Q35" i="16"/>
  <c r="BN37" i="22" s="1"/>
  <c r="O35" i="16"/>
  <c r="BL37" i="22" s="1"/>
  <c r="M35" i="16"/>
  <c r="BJ37" i="22" s="1"/>
  <c r="K35" i="16"/>
  <c r="J35" i="16"/>
  <c r="B35" i="16"/>
  <c r="A35" i="16"/>
  <c r="W34" i="16"/>
  <c r="BT36" i="22" s="1"/>
  <c r="U34" i="16"/>
  <c r="BR36" i="22" s="1"/>
  <c r="S34" i="16"/>
  <c r="BP36" i="22" s="1"/>
  <c r="Q34" i="16"/>
  <c r="BN36" i="22" s="1"/>
  <c r="O34" i="16"/>
  <c r="BL36" i="22" s="1"/>
  <c r="M34" i="16"/>
  <c r="BJ36" i="22" s="1"/>
  <c r="K34" i="16"/>
  <c r="J34" i="16"/>
  <c r="B34" i="16"/>
  <c r="A34" i="16"/>
  <c r="W33" i="16"/>
  <c r="BT35" i="22" s="1"/>
  <c r="U33" i="16"/>
  <c r="BR35" i="22" s="1"/>
  <c r="S33" i="16"/>
  <c r="BP35" i="22" s="1"/>
  <c r="Q33" i="16"/>
  <c r="BN35" i="22" s="1"/>
  <c r="O33" i="16"/>
  <c r="BL35" i="22" s="1"/>
  <c r="M33" i="16"/>
  <c r="BJ35" i="22" s="1"/>
  <c r="K33" i="16"/>
  <c r="J33" i="16"/>
  <c r="B33" i="16"/>
  <c r="A33" i="16"/>
  <c r="W32" i="16"/>
  <c r="BT34" i="22" s="1"/>
  <c r="U32" i="16"/>
  <c r="BR34" i="22" s="1"/>
  <c r="S32" i="16"/>
  <c r="BP34" i="22" s="1"/>
  <c r="Q32" i="16"/>
  <c r="BN34" i="22" s="1"/>
  <c r="O32" i="16"/>
  <c r="BL34" i="22" s="1"/>
  <c r="M32" i="16"/>
  <c r="BJ34" i="22" s="1"/>
  <c r="K32" i="16"/>
  <c r="J32" i="16"/>
  <c r="B32" i="16"/>
  <c r="A32" i="16"/>
  <c r="W31" i="16"/>
  <c r="BT33" i="22" s="1"/>
  <c r="U31" i="16"/>
  <c r="BR33" i="22" s="1"/>
  <c r="S31" i="16"/>
  <c r="BP33" i="22" s="1"/>
  <c r="Q31" i="16"/>
  <c r="BN33" i="22" s="1"/>
  <c r="O31" i="16"/>
  <c r="BL33" i="22" s="1"/>
  <c r="M31" i="16"/>
  <c r="BJ33" i="22" s="1"/>
  <c r="K31" i="16"/>
  <c r="J31" i="16"/>
  <c r="B31" i="16"/>
  <c r="A31" i="16"/>
  <c r="W30" i="16"/>
  <c r="BT32" i="22" s="1"/>
  <c r="U30" i="16"/>
  <c r="BR32" i="22" s="1"/>
  <c r="S30" i="16"/>
  <c r="BP32" i="22" s="1"/>
  <c r="Q30" i="16"/>
  <c r="BN32" i="22" s="1"/>
  <c r="O30" i="16"/>
  <c r="BL32" i="22" s="1"/>
  <c r="M30" i="16"/>
  <c r="BJ32" i="22" s="1"/>
  <c r="K30" i="16"/>
  <c r="J30" i="16"/>
  <c r="B30" i="16"/>
  <c r="A30" i="16"/>
  <c r="W29" i="16"/>
  <c r="BT31" i="22" s="1"/>
  <c r="U29" i="16"/>
  <c r="BR31" i="22" s="1"/>
  <c r="S29" i="16"/>
  <c r="BP31" i="22" s="1"/>
  <c r="Q29" i="16"/>
  <c r="BN31" i="22" s="1"/>
  <c r="O29" i="16"/>
  <c r="BL31" i="22" s="1"/>
  <c r="M29" i="16"/>
  <c r="BJ31" i="22" s="1"/>
  <c r="K29" i="16"/>
  <c r="J29" i="16"/>
  <c r="B29" i="16"/>
  <c r="A29" i="16"/>
  <c r="W28" i="16"/>
  <c r="BT30" i="22" s="1"/>
  <c r="U28" i="16"/>
  <c r="BR30" i="22" s="1"/>
  <c r="S28" i="16"/>
  <c r="BP30" i="22" s="1"/>
  <c r="Q28" i="16"/>
  <c r="BN30" i="22" s="1"/>
  <c r="O28" i="16"/>
  <c r="BL30" i="22" s="1"/>
  <c r="M28" i="16"/>
  <c r="BJ30" i="22" s="1"/>
  <c r="K28" i="16"/>
  <c r="J28" i="16"/>
  <c r="B28" i="16"/>
  <c r="A28" i="16"/>
  <c r="W27" i="16"/>
  <c r="BT29" i="22" s="1"/>
  <c r="U27" i="16"/>
  <c r="BR29" i="22" s="1"/>
  <c r="S27" i="16"/>
  <c r="BP29" i="22" s="1"/>
  <c r="Q27" i="16"/>
  <c r="BN29" i="22" s="1"/>
  <c r="O27" i="16"/>
  <c r="BL29" i="22" s="1"/>
  <c r="M27" i="16"/>
  <c r="BJ29" i="22" s="1"/>
  <c r="K27" i="16"/>
  <c r="J27" i="16"/>
  <c r="B27" i="16"/>
  <c r="A27" i="16"/>
  <c r="W26" i="16"/>
  <c r="BT28" i="22" s="1"/>
  <c r="U26" i="16"/>
  <c r="BR28" i="22" s="1"/>
  <c r="S26" i="16"/>
  <c r="BP28" i="22" s="1"/>
  <c r="Q26" i="16"/>
  <c r="BN28" i="22" s="1"/>
  <c r="O26" i="16"/>
  <c r="BL28" i="22" s="1"/>
  <c r="M26" i="16"/>
  <c r="BJ28" i="22" s="1"/>
  <c r="K26" i="16"/>
  <c r="J26" i="16"/>
  <c r="B26" i="16"/>
  <c r="A26" i="16"/>
  <c r="W25" i="16"/>
  <c r="BT27" i="22" s="1"/>
  <c r="U25" i="16"/>
  <c r="BR27" i="22" s="1"/>
  <c r="S25" i="16"/>
  <c r="BP27" i="22" s="1"/>
  <c r="Q25" i="16"/>
  <c r="BN27" i="22" s="1"/>
  <c r="O25" i="16"/>
  <c r="BL27" i="22" s="1"/>
  <c r="M25" i="16"/>
  <c r="BJ27" i="22" s="1"/>
  <c r="K25" i="16"/>
  <c r="J25" i="16"/>
  <c r="B25" i="16"/>
  <c r="A25" i="16"/>
  <c r="W24" i="16"/>
  <c r="BT26" i="22" s="1"/>
  <c r="U24" i="16"/>
  <c r="BR26" i="22" s="1"/>
  <c r="S24" i="16"/>
  <c r="BP26" i="22" s="1"/>
  <c r="Q24" i="16"/>
  <c r="BN26" i="22" s="1"/>
  <c r="O24" i="16"/>
  <c r="BL26" i="22" s="1"/>
  <c r="M24" i="16"/>
  <c r="BJ26" i="22" s="1"/>
  <c r="K24" i="16"/>
  <c r="J24" i="16"/>
  <c r="B24" i="16"/>
  <c r="A24" i="16"/>
  <c r="W23" i="16"/>
  <c r="BT25" i="22" s="1"/>
  <c r="U23" i="16"/>
  <c r="BR25" i="22" s="1"/>
  <c r="S23" i="16"/>
  <c r="BP25" i="22" s="1"/>
  <c r="Q23" i="16"/>
  <c r="BN25" i="22" s="1"/>
  <c r="O23" i="16"/>
  <c r="BL25" i="22" s="1"/>
  <c r="M23" i="16"/>
  <c r="BJ25" i="22" s="1"/>
  <c r="K23" i="16"/>
  <c r="J23" i="16"/>
  <c r="B23" i="16"/>
  <c r="A23" i="16"/>
  <c r="W22" i="16"/>
  <c r="BT24" i="22" s="1"/>
  <c r="U22" i="16"/>
  <c r="BR24" i="22" s="1"/>
  <c r="S22" i="16"/>
  <c r="BP24" i="22" s="1"/>
  <c r="Q22" i="16"/>
  <c r="BN24" i="22" s="1"/>
  <c r="O22" i="16"/>
  <c r="BL24" i="22" s="1"/>
  <c r="M22" i="16"/>
  <c r="BJ24" i="22" s="1"/>
  <c r="K22" i="16"/>
  <c r="J22" i="16"/>
  <c r="B22" i="16"/>
  <c r="A22" i="16"/>
  <c r="W21" i="16"/>
  <c r="BT23" i="22" s="1"/>
  <c r="U21" i="16"/>
  <c r="BR23" i="22" s="1"/>
  <c r="S21" i="16"/>
  <c r="BP23" i="22" s="1"/>
  <c r="Q21" i="16"/>
  <c r="BN23" i="22" s="1"/>
  <c r="O21" i="16"/>
  <c r="BL23" i="22" s="1"/>
  <c r="M21" i="16"/>
  <c r="BJ23" i="22" s="1"/>
  <c r="K21" i="16"/>
  <c r="J21" i="16"/>
  <c r="B21" i="16"/>
  <c r="A21" i="16"/>
  <c r="W20" i="16"/>
  <c r="BT22" i="22" s="1"/>
  <c r="U20" i="16"/>
  <c r="BR22" i="22" s="1"/>
  <c r="S20" i="16"/>
  <c r="BP22" i="22" s="1"/>
  <c r="Q20" i="16"/>
  <c r="BN22" i="22" s="1"/>
  <c r="O20" i="16"/>
  <c r="BL22" i="22" s="1"/>
  <c r="M20" i="16"/>
  <c r="BJ22" i="22" s="1"/>
  <c r="K20" i="16"/>
  <c r="J20" i="16"/>
  <c r="B20" i="16"/>
  <c r="A20" i="16"/>
  <c r="W19" i="16"/>
  <c r="BT21" i="22" s="1"/>
  <c r="U19" i="16"/>
  <c r="BR21" i="22" s="1"/>
  <c r="S19" i="16"/>
  <c r="BP21" i="22" s="1"/>
  <c r="Q19" i="16"/>
  <c r="BN21" i="22" s="1"/>
  <c r="O19" i="16"/>
  <c r="BL21" i="22" s="1"/>
  <c r="M19" i="16"/>
  <c r="BJ21" i="22" s="1"/>
  <c r="K19" i="16"/>
  <c r="J19" i="16"/>
  <c r="B19" i="16"/>
  <c r="A19" i="16"/>
  <c r="W18" i="16"/>
  <c r="BT20" i="22" s="1"/>
  <c r="U18" i="16"/>
  <c r="BR20" i="22" s="1"/>
  <c r="S18" i="16"/>
  <c r="BP20" i="22" s="1"/>
  <c r="Q18" i="16"/>
  <c r="BN20" i="22" s="1"/>
  <c r="O18" i="16"/>
  <c r="BL20" i="22" s="1"/>
  <c r="M18" i="16"/>
  <c r="BJ20" i="22" s="1"/>
  <c r="K18" i="16"/>
  <c r="J18" i="16"/>
  <c r="B18" i="16"/>
  <c r="A18" i="16"/>
  <c r="W17" i="16"/>
  <c r="BT19" i="22" s="1"/>
  <c r="U17" i="16"/>
  <c r="BR19" i="22" s="1"/>
  <c r="S17" i="16"/>
  <c r="BP19" i="22" s="1"/>
  <c r="Q17" i="16"/>
  <c r="BN19" i="22" s="1"/>
  <c r="O17" i="16"/>
  <c r="BL19" i="22" s="1"/>
  <c r="M17" i="16"/>
  <c r="BJ19" i="22" s="1"/>
  <c r="K17" i="16"/>
  <c r="J17" i="16"/>
  <c r="B17" i="16"/>
  <c r="A17" i="16"/>
  <c r="W16" i="16"/>
  <c r="BT18" i="22" s="1"/>
  <c r="U16" i="16"/>
  <c r="BR18" i="22" s="1"/>
  <c r="S16" i="16"/>
  <c r="BP18" i="22" s="1"/>
  <c r="Q16" i="16"/>
  <c r="BN18" i="22" s="1"/>
  <c r="O16" i="16"/>
  <c r="BL18" i="22" s="1"/>
  <c r="M16" i="16"/>
  <c r="BJ18" i="22" s="1"/>
  <c r="K16" i="16"/>
  <c r="J16" i="16"/>
  <c r="B16" i="16"/>
  <c r="A16" i="16"/>
  <c r="W15" i="16"/>
  <c r="BT17" i="22" s="1"/>
  <c r="U15" i="16"/>
  <c r="BR17" i="22" s="1"/>
  <c r="S15" i="16"/>
  <c r="BP17" i="22" s="1"/>
  <c r="Q15" i="16"/>
  <c r="BN17" i="22" s="1"/>
  <c r="O15" i="16"/>
  <c r="BL17" i="22" s="1"/>
  <c r="M15" i="16"/>
  <c r="BJ17" i="22" s="1"/>
  <c r="K15" i="16"/>
  <c r="J15" i="16"/>
  <c r="B15" i="16"/>
  <c r="A15" i="16"/>
  <c r="W14" i="16"/>
  <c r="BT16" i="22" s="1"/>
  <c r="U14" i="16"/>
  <c r="BR16" i="22" s="1"/>
  <c r="S14" i="16"/>
  <c r="BP16" i="22" s="1"/>
  <c r="Q14" i="16"/>
  <c r="BN16" i="22" s="1"/>
  <c r="O14" i="16"/>
  <c r="BL16" i="22" s="1"/>
  <c r="M14" i="16"/>
  <c r="BJ16" i="22" s="1"/>
  <c r="K14" i="16"/>
  <c r="J14" i="16"/>
  <c r="B14" i="16"/>
  <c r="A14" i="16"/>
  <c r="S13" i="16"/>
  <c r="BP15" i="22" s="1"/>
  <c r="Q13" i="16"/>
  <c r="BN15" i="22" s="1"/>
  <c r="O13" i="16"/>
  <c r="BL15" i="22" s="1"/>
  <c r="M13" i="16"/>
  <c r="BJ15" i="22" s="1"/>
  <c r="K13" i="16"/>
  <c r="J13" i="16"/>
  <c r="B13" i="16"/>
  <c r="A13" i="16"/>
  <c r="S12" i="16"/>
  <c r="BP14" i="22" s="1"/>
  <c r="Q12" i="16"/>
  <c r="BN14" i="22" s="1"/>
  <c r="O12" i="16"/>
  <c r="BL14" i="22" s="1"/>
  <c r="M12" i="16"/>
  <c r="BJ14" i="22" s="1"/>
  <c r="K12" i="16"/>
  <c r="J12" i="16"/>
  <c r="B12" i="16"/>
  <c r="A12" i="16"/>
  <c r="S11" i="16"/>
  <c r="BP13" i="22" s="1"/>
  <c r="Q11" i="16"/>
  <c r="BN13" i="22" s="1"/>
  <c r="O11" i="16"/>
  <c r="BL13" i="22" s="1"/>
  <c r="M11" i="16"/>
  <c r="BJ13" i="22" s="1"/>
  <c r="K11" i="16"/>
  <c r="J11" i="16"/>
  <c r="B11" i="16"/>
  <c r="A11" i="16"/>
  <c r="S10" i="16"/>
  <c r="BP12" i="22" s="1"/>
  <c r="Q10" i="16"/>
  <c r="BN12" i="22" s="1"/>
  <c r="O10" i="16"/>
  <c r="BL12" i="22" s="1"/>
  <c r="M10" i="16"/>
  <c r="BJ12" i="22" s="1"/>
  <c r="K10" i="16"/>
  <c r="J10" i="16"/>
  <c r="B10" i="16"/>
  <c r="A10" i="16"/>
  <c r="S9" i="16"/>
  <c r="BP11" i="22" s="1"/>
  <c r="Q9" i="16"/>
  <c r="BN11" i="22" s="1"/>
  <c r="O9" i="16"/>
  <c r="BL11" i="22" s="1"/>
  <c r="M9" i="16"/>
  <c r="BJ11" i="22" s="1"/>
  <c r="K9" i="16"/>
  <c r="J9" i="16"/>
  <c r="B9" i="16"/>
  <c r="A9" i="16"/>
  <c r="S8" i="16"/>
  <c r="BP10" i="22" s="1"/>
  <c r="Q8" i="16"/>
  <c r="BN10" i="22" s="1"/>
  <c r="O8" i="16"/>
  <c r="BL10" i="22" s="1"/>
  <c r="M8" i="16"/>
  <c r="BJ10" i="22" s="1"/>
  <c r="K8" i="16"/>
  <c r="J8" i="16"/>
  <c r="B8" i="16"/>
  <c r="A8" i="16"/>
  <c r="O7" i="16"/>
  <c r="BL9" i="22" s="1"/>
  <c r="M7" i="16"/>
  <c r="BJ9" i="22" s="1"/>
  <c r="K7" i="16"/>
  <c r="J7" i="16"/>
  <c r="B7" i="16"/>
  <c r="A7" i="16"/>
  <c r="K6" i="16"/>
  <c r="J6" i="16"/>
  <c r="B6" i="16"/>
  <c r="A6" i="16"/>
  <c r="K5" i="16"/>
  <c r="J5" i="16"/>
  <c r="B5" i="16"/>
  <c r="A5" i="16"/>
  <c r="K4" i="16"/>
  <c r="J4" i="16"/>
  <c r="B4" i="16"/>
  <c r="A4" i="16"/>
  <c r="K3" i="16"/>
  <c r="J3" i="16"/>
  <c r="B3" i="16"/>
  <c r="A3" i="16"/>
  <c r="W52" i="15"/>
  <c r="BI54" i="22" s="1"/>
  <c r="U52" i="15"/>
  <c r="BG54" i="22" s="1"/>
  <c r="S52" i="15"/>
  <c r="BE54" i="22" s="1"/>
  <c r="Q52" i="15"/>
  <c r="BC54" i="22" s="1"/>
  <c r="O52" i="15"/>
  <c r="BA54" i="22" s="1"/>
  <c r="M52" i="15"/>
  <c r="AY54" i="22" s="1"/>
  <c r="K52" i="15"/>
  <c r="J52" i="15"/>
  <c r="B52" i="15"/>
  <c r="A52" i="15"/>
  <c r="W51" i="15"/>
  <c r="BI53" i="22" s="1"/>
  <c r="U51" i="15"/>
  <c r="BG53" i="22" s="1"/>
  <c r="S51" i="15"/>
  <c r="BE53" i="22" s="1"/>
  <c r="Q51" i="15"/>
  <c r="BC53" i="22" s="1"/>
  <c r="O51" i="15"/>
  <c r="BA53" i="22" s="1"/>
  <c r="M51" i="15"/>
  <c r="AY53" i="22" s="1"/>
  <c r="K51" i="15"/>
  <c r="J51" i="15"/>
  <c r="B51" i="15"/>
  <c r="A51" i="15"/>
  <c r="W50" i="15"/>
  <c r="BI52" i="22" s="1"/>
  <c r="U50" i="15"/>
  <c r="BG52" i="22" s="1"/>
  <c r="S50" i="15"/>
  <c r="BE52" i="22" s="1"/>
  <c r="Q50" i="15"/>
  <c r="BC52" i="22" s="1"/>
  <c r="O50" i="15"/>
  <c r="BA52" i="22" s="1"/>
  <c r="M50" i="15"/>
  <c r="AY52" i="22" s="1"/>
  <c r="K50" i="15"/>
  <c r="J50" i="15"/>
  <c r="B50" i="15"/>
  <c r="A50" i="15"/>
  <c r="W49" i="15"/>
  <c r="BI51" i="22" s="1"/>
  <c r="U49" i="15"/>
  <c r="BG51" i="22" s="1"/>
  <c r="S49" i="15"/>
  <c r="BE51" i="22" s="1"/>
  <c r="Q49" i="15"/>
  <c r="BC51" i="22" s="1"/>
  <c r="O49" i="15"/>
  <c r="BA51" i="22" s="1"/>
  <c r="M49" i="15"/>
  <c r="AY51" i="22" s="1"/>
  <c r="K49" i="15"/>
  <c r="J49" i="15"/>
  <c r="B49" i="15"/>
  <c r="A49" i="15"/>
  <c r="W48" i="15"/>
  <c r="BI50" i="22" s="1"/>
  <c r="U48" i="15"/>
  <c r="BG50" i="22" s="1"/>
  <c r="S48" i="15"/>
  <c r="BE50" i="22" s="1"/>
  <c r="Q48" i="15"/>
  <c r="BC50" i="22" s="1"/>
  <c r="O48" i="15"/>
  <c r="BA50" i="22" s="1"/>
  <c r="M48" i="15"/>
  <c r="AY50" i="22" s="1"/>
  <c r="K48" i="15"/>
  <c r="J48" i="15"/>
  <c r="B48" i="15"/>
  <c r="A48" i="15"/>
  <c r="W47" i="15"/>
  <c r="BI49" i="22" s="1"/>
  <c r="U47" i="15"/>
  <c r="BG49" i="22" s="1"/>
  <c r="S47" i="15"/>
  <c r="BE49" i="22" s="1"/>
  <c r="Q47" i="15"/>
  <c r="BC49" i="22" s="1"/>
  <c r="O47" i="15"/>
  <c r="BA49" i="22" s="1"/>
  <c r="M47" i="15"/>
  <c r="AY49" i="22" s="1"/>
  <c r="K47" i="15"/>
  <c r="J47" i="15"/>
  <c r="B47" i="15"/>
  <c r="A47" i="15"/>
  <c r="W46" i="15"/>
  <c r="BI48" i="22" s="1"/>
  <c r="U46" i="15"/>
  <c r="BG48" i="22" s="1"/>
  <c r="S46" i="15"/>
  <c r="BE48" i="22" s="1"/>
  <c r="Q46" i="15"/>
  <c r="BC48" i="22" s="1"/>
  <c r="O46" i="15"/>
  <c r="BA48" i="22" s="1"/>
  <c r="M46" i="15"/>
  <c r="AY48" i="22" s="1"/>
  <c r="K46" i="15"/>
  <c r="J46" i="15"/>
  <c r="B46" i="15"/>
  <c r="A46" i="15"/>
  <c r="W45" i="15"/>
  <c r="BI47" i="22" s="1"/>
  <c r="U45" i="15"/>
  <c r="BG47" i="22" s="1"/>
  <c r="S45" i="15"/>
  <c r="BE47" i="22" s="1"/>
  <c r="Q45" i="15"/>
  <c r="BC47" i="22" s="1"/>
  <c r="O45" i="15"/>
  <c r="BA47" i="22" s="1"/>
  <c r="M45" i="15"/>
  <c r="AY47" i="22" s="1"/>
  <c r="K45" i="15"/>
  <c r="J45" i="15"/>
  <c r="B45" i="15"/>
  <c r="A45" i="15"/>
  <c r="W44" i="15"/>
  <c r="BI46" i="22" s="1"/>
  <c r="U44" i="15"/>
  <c r="BG46" i="22" s="1"/>
  <c r="S44" i="15"/>
  <c r="BE46" i="22" s="1"/>
  <c r="Q44" i="15"/>
  <c r="BC46" i="22" s="1"/>
  <c r="O44" i="15"/>
  <c r="BA46" i="22" s="1"/>
  <c r="M44" i="15"/>
  <c r="AY46" i="22" s="1"/>
  <c r="K44" i="15"/>
  <c r="J44" i="15"/>
  <c r="B44" i="15"/>
  <c r="A44" i="15"/>
  <c r="W43" i="15"/>
  <c r="BI45" i="22" s="1"/>
  <c r="U43" i="15"/>
  <c r="BG45" i="22" s="1"/>
  <c r="S43" i="15"/>
  <c r="BE45" i="22" s="1"/>
  <c r="Q43" i="15"/>
  <c r="BC45" i="22" s="1"/>
  <c r="O43" i="15"/>
  <c r="BA45" i="22" s="1"/>
  <c r="M43" i="15"/>
  <c r="AY45" i="22" s="1"/>
  <c r="K43" i="15"/>
  <c r="J43" i="15"/>
  <c r="B43" i="15"/>
  <c r="A43" i="15"/>
  <c r="W42" i="15"/>
  <c r="BI44" i="22" s="1"/>
  <c r="U42" i="15"/>
  <c r="BG44" i="22" s="1"/>
  <c r="S42" i="15"/>
  <c r="BE44" i="22" s="1"/>
  <c r="Q42" i="15"/>
  <c r="BC44" i="22" s="1"/>
  <c r="O42" i="15"/>
  <c r="BA44" i="22" s="1"/>
  <c r="M42" i="15"/>
  <c r="AY44" i="22" s="1"/>
  <c r="K42" i="15"/>
  <c r="J42" i="15"/>
  <c r="B42" i="15"/>
  <c r="A42" i="15"/>
  <c r="W41" i="15"/>
  <c r="BI43" i="22" s="1"/>
  <c r="U41" i="15"/>
  <c r="BG43" i="22" s="1"/>
  <c r="S41" i="15"/>
  <c r="BE43" i="22" s="1"/>
  <c r="Q41" i="15"/>
  <c r="BC43" i="22" s="1"/>
  <c r="O41" i="15"/>
  <c r="BA43" i="22" s="1"/>
  <c r="M41" i="15"/>
  <c r="AY43" i="22" s="1"/>
  <c r="K41" i="15"/>
  <c r="J41" i="15"/>
  <c r="B41" i="15"/>
  <c r="A41" i="15"/>
  <c r="W40" i="15"/>
  <c r="BI42" i="22" s="1"/>
  <c r="U40" i="15"/>
  <c r="BG42" i="22" s="1"/>
  <c r="S40" i="15"/>
  <c r="BE42" i="22" s="1"/>
  <c r="Q40" i="15"/>
  <c r="BC42" i="22" s="1"/>
  <c r="O40" i="15"/>
  <c r="BA42" i="22" s="1"/>
  <c r="M40" i="15"/>
  <c r="AY42" i="22" s="1"/>
  <c r="K40" i="15"/>
  <c r="J40" i="15"/>
  <c r="B40" i="15"/>
  <c r="A40" i="15"/>
  <c r="W39" i="15"/>
  <c r="BI41" i="22" s="1"/>
  <c r="U39" i="15"/>
  <c r="BG41" i="22" s="1"/>
  <c r="S39" i="15"/>
  <c r="BE41" i="22" s="1"/>
  <c r="Q39" i="15"/>
  <c r="BC41" i="22" s="1"/>
  <c r="O39" i="15"/>
  <c r="BA41" i="22" s="1"/>
  <c r="M39" i="15"/>
  <c r="AY41" i="22" s="1"/>
  <c r="K39" i="15"/>
  <c r="J39" i="15"/>
  <c r="B39" i="15"/>
  <c r="A39" i="15"/>
  <c r="W38" i="15"/>
  <c r="BI40" i="22" s="1"/>
  <c r="U38" i="15"/>
  <c r="BG40" i="22" s="1"/>
  <c r="S38" i="15"/>
  <c r="BE40" i="22" s="1"/>
  <c r="Q38" i="15"/>
  <c r="BC40" i="22" s="1"/>
  <c r="O38" i="15"/>
  <c r="BA40" i="22" s="1"/>
  <c r="M38" i="15"/>
  <c r="AY40" i="22" s="1"/>
  <c r="K38" i="15"/>
  <c r="J38" i="15"/>
  <c r="B38" i="15"/>
  <c r="A38" i="15"/>
  <c r="W37" i="15"/>
  <c r="BI39" i="22" s="1"/>
  <c r="U37" i="15"/>
  <c r="BG39" i="22" s="1"/>
  <c r="S37" i="15"/>
  <c r="BE39" i="22" s="1"/>
  <c r="Q37" i="15"/>
  <c r="BC39" i="22" s="1"/>
  <c r="O37" i="15"/>
  <c r="BA39" i="22" s="1"/>
  <c r="M37" i="15"/>
  <c r="AY39" i="22" s="1"/>
  <c r="K37" i="15"/>
  <c r="J37" i="15"/>
  <c r="B37" i="15"/>
  <c r="A37" i="15"/>
  <c r="W36" i="15"/>
  <c r="BI38" i="22" s="1"/>
  <c r="U36" i="15"/>
  <c r="BG38" i="22" s="1"/>
  <c r="S36" i="15"/>
  <c r="BE38" i="22" s="1"/>
  <c r="Q36" i="15"/>
  <c r="BC38" i="22" s="1"/>
  <c r="O36" i="15"/>
  <c r="BA38" i="22" s="1"/>
  <c r="M36" i="15"/>
  <c r="AY38" i="22" s="1"/>
  <c r="K36" i="15"/>
  <c r="J36" i="15"/>
  <c r="B36" i="15"/>
  <c r="A36" i="15"/>
  <c r="W35" i="15"/>
  <c r="BI37" i="22" s="1"/>
  <c r="U35" i="15"/>
  <c r="BG37" i="22" s="1"/>
  <c r="S35" i="15"/>
  <c r="BE37" i="22" s="1"/>
  <c r="Q35" i="15"/>
  <c r="BC37" i="22" s="1"/>
  <c r="O35" i="15"/>
  <c r="BA37" i="22" s="1"/>
  <c r="M35" i="15"/>
  <c r="AY37" i="22" s="1"/>
  <c r="K35" i="15"/>
  <c r="J35" i="15"/>
  <c r="B35" i="15"/>
  <c r="A35" i="15"/>
  <c r="W34" i="15"/>
  <c r="BI36" i="22" s="1"/>
  <c r="U34" i="15"/>
  <c r="BG36" i="22" s="1"/>
  <c r="S34" i="15"/>
  <c r="BE36" i="22" s="1"/>
  <c r="Q34" i="15"/>
  <c r="BC36" i="22" s="1"/>
  <c r="O34" i="15"/>
  <c r="BA36" i="22" s="1"/>
  <c r="M34" i="15"/>
  <c r="AY36" i="22" s="1"/>
  <c r="K34" i="15"/>
  <c r="J34" i="15"/>
  <c r="B34" i="15"/>
  <c r="A34" i="15"/>
  <c r="W33" i="15"/>
  <c r="BI35" i="22" s="1"/>
  <c r="U33" i="15"/>
  <c r="BG35" i="22" s="1"/>
  <c r="S33" i="15"/>
  <c r="BE35" i="22" s="1"/>
  <c r="Q33" i="15"/>
  <c r="BC35" i="22" s="1"/>
  <c r="O33" i="15"/>
  <c r="BA35" i="22" s="1"/>
  <c r="M33" i="15"/>
  <c r="AY35" i="22" s="1"/>
  <c r="K33" i="15"/>
  <c r="J33" i="15"/>
  <c r="B33" i="15"/>
  <c r="A33" i="15"/>
  <c r="W32" i="15"/>
  <c r="BI34" i="22" s="1"/>
  <c r="U32" i="15"/>
  <c r="BG34" i="22" s="1"/>
  <c r="S32" i="15"/>
  <c r="BE34" i="22" s="1"/>
  <c r="Q32" i="15"/>
  <c r="BC34" i="22" s="1"/>
  <c r="O32" i="15"/>
  <c r="BA34" i="22" s="1"/>
  <c r="M32" i="15"/>
  <c r="AY34" i="22" s="1"/>
  <c r="K32" i="15"/>
  <c r="J32" i="15"/>
  <c r="B32" i="15"/>
  <c r="A32" i="15"/>
  <c r="W31" i="15"/>
  <c r="BI33" i="22" s="1"/>
  <c r="U31" i="15"/>
  <c r="BG33" i="22" s="1"/>
  <c r="S31" i="15"/>
  <c r="BE33" i="22" s="1"/>
  <c r="Q31" i="15"/>
  <c r="BC33" i="22" s="1"/>
  <c r="O31" i="15"/>
  <c r="BA33" i="22" s="1"/>
  <c r="M31" i="15"/>
  <c r="AY33" i="22" s="1"/>
  <c r="K31" i="15"/>
  <c r="J31" i="15"/>
  <c r="B31" i="15"/>
  <c r="A31" i="15"/>
  <c r="W30" i="15"/>
  <c r="BI32" i="22" s="1"/>
  <c r="U30" i="15"/>
  <c r="BG32" i="22" s="1"/>
  <c r="S30" i="15"/>
  <c r="BE32" i="22" s="1"/>
  <c r="Q30" i="15"/>
  <c r="BC32" i="22" s="1"/>
  <c r="O30" i="15"/>
  <c r="BA32" i="22" s="1"/>
  <c r="M30" i="15"/>
  <c r="AY32" i="22" s="1"/>
  <c r="K30" i="15"/>
  <c r="J30" i="15"/>
  <c r="B30" i="15"/>
  <c r="A30" i="15"/>
  <c r="W29" i="15"/>
  <c r="BI31" i="22" s="1"/>
  <c r="U29" i="15"/>
  <c r="BG31" i="22" s="1"/>
  <c r="S29" i="15"/>
  <c r="BE31" i="22" s="1"/>
  <c r="Q29" i="15"/>
  <c r="BC31" i="22" s="1"/>
  <c r="O29" i="15"/>
  <c r="BA31" i="22" s="1"/>
  <c r="M29" i="15"/>
  <c r="AY31" i="22" s="1"/>
  <c r="K29" i="15"/>
  <c r="J29" i="15"/>
  <c r="B29" i="15"/>
  <c r="A29" i="15"/>
  <c r="W28" i="15"/>
  <c r="BI30" i="22" s="1"/>
  <c r="U28" i="15"/>
  <c r="BG30" i="22" s="1"/>
  <c r="S28" i="15"/>
  <c r="BE30" i="22" s="1"/>
  <c r="Q28" i="15"/>
  <c r="BC30" i="22" s="1"/>
  <c r="O28" i="15"/>
  <c r="BA30" i="22" s="1"/>
  <c r="M28" i="15"/>
  <c r="AY30" i="22" s="1"/>
  <c r="K28" i="15"/>
  <c r="J28" i="15"/>
  <c r="B28" i="15"/>
  <c r="A28" i="15"/>
  <c r="W27" i="15"/>
  <c r="BI29" i="22" s="1"/>
  <c r="U27" i="15"/>
  <c r="BG29" i="22" s="1"/>
  <c r="S27" i="15"/>
  <c r="BE29" i="22" s="1"/>
  <c r="Q27" i="15"/>
  <c r="BC29" i="22" s="1"/>
  <c r="O27" i="15"/>
  <c r="BA29" i="22" s="1"/>
  <c r="M27" i="15"/>
  <c r="AY29" i="22" s="1"/>
  <c r="K27" i="15"/>
  <c r="J27" i="15"/>
  <c r="B27" i="15"/>
  <c r="A27" i="15"/>
  <c r="W26" i="15"/>
  <c r="BI28" i="22" s="1"/>
  <c r="U26" i="15"/>
  <c r="BG28" i="22" s="1"/>
  <c r="S26" i="15"/>
  <c r="BE28" i="22" s="1"/>
  <c r="Q26" i="15"/>
  <c r="BC28" i="22" s="1"/>
  <c r="O26" i="15"/>
  <c r="BA28" i="22" s="1"/>
  <c r="M26" i="15"/>
  <c r="AY28" i="22" s="1"/>
  <c r="K26" i="15"/>
  <c r="J26" i="15"/>
  <c r="B26" i="15"/>
  <c r="A26" i="15"/>
  <c r="W25" i="15"/>
  <c r="BI27" i="22" s="1"/>
  <c r="U25" i="15"/>
  <c r="BG27" i="22" s="1"/>
  <c r="S25" i="15"/>
  <c r="BE27" i="22" s="1"/>
  <c r="Q25" i="15"/>
  <c r="BC27" i="22" s="1"/>
  <c r="O25" i="15"/>
  <c r="BA27" i="22" s="1"/>
  <c r="M25" i="15"/>
  <c r="AY27" i="22" s="1"/>
  <c r="K25" i="15"/>
  <c r="J25" i="15"/>
  <c r="B25" i="15"/>
  <c r="A25" i="15"/>
  <c r="W24" i="15"/>
  <c r="BI26" i="22" s="1"/>
  <c r="U24" i="15"/>
  <c r="BG26" i="22" s="1"/>
  <c r="S24" i="15"/>
  <c r="BE26" i="22" s="1"/>
  <c r="Q24" i="15"/>
  <c r="BC26" i="22" s="1"/>
  <c r="O24" i="15"/>
  <c r="BA26" i="22" s="1"/>
  <c r="M24" i="15"/>
  <c r="AY26" i="22" s="1"/>
  <c r="K24" i="15"/>
  <c r="J24" i="15"/>
  <c r="B24" i="15"/>
  <c r="A24" i="15"/>
  <c r="W23" i="15"/>
  <c r="BI25" i="22" s="1"/>
  <c r="U23" i="15"/>
  <c r="BG25" i="22" s="1"/>
  <c r="S23" i="15"/>
  <c r="BE25" i="22" s="1"/>
  <c r="Q23" i="15"/>
  <c r="BC25" i="22" s="1"/>
  <c r="O23" i="15"/>
  <c r="BA25" i="22" s="1"/>
  <c r="M23" i="15"/>
  <c r="AY25" i="22" s="1"/>
  <c r="K23" i="15"/>
  <c r="J23" i="15"/>
  <c r="B23" i="15"/>
  <c r="A23" i="15"/>
  <c r="W22" i="15"/>
  <c r="BI24" i="22" s="1"/>
  <c r="U22" i="15"/>
  <c r="BG24" i="22" s="1"/>
  <c r="S22" i="15"/>
  <c r="BE24" i="22" s="1"/>
  <c r="Q22" i="15"/>
  <c r="BC24" i="22" s="1"/>
  <c r="O22" i="15"/>
  <c r="BA24" i="22" s="1"/>
  <c r="M22" i="15"/>
  <c r="AY24" i="22" s="1"/>
  <c r="K22" i="15"/>
  <c r="J22" i="15"/>
  <c r="B22" i="15"/>
  <c r="A22" i="15"/>
  <c r="W21" i="15"/>
  <c r="BI23" i="22" s="1"/>
  <c r="U21" i="15"/>
  <c r="BG23" i="22" s="1"/>
  <c r="S21" i="15"/>
  <c r="BE23" i="22" s="1"/>
  <c r="Q21" i="15"/>
  <c r="BC23" i="22" s="1"/>
  <c r="O21" i="15"/>
  <c r="BA23" i="22" s="1"/>
  <c r="M21" i="15"/>
  <c r="AY23" i="22" s="1"/>
  <c r="K21" i="15"/>
  <c r="J21" i="15"/>
  <c r="B21" i="15"/>
  <c r="A21" i="15"/>
  <c r="W20" i="15"/>
  <c r="BI22" i="22" s="1"/>
  <c r="U20" i="15"/>
  <c r="BG22" i="22" s="1"/>
  <c r="S20" i="15"/>
  <c r="BE22" i="22" s="1"/>
  <c r="Q20" i="15"/>
  <c r="BC22" i="22" s="1"/>
  <c r="O20" i="15"/>
  <c r="BA22" i="22" s="1"/>
  <c r="M20" i="15"/>
  <c r="AY22" i="22" s="1"/>
  <c r="K20" i="15"/>
  <c r="J20" i="15"/>
  <c r="B20" i="15"/>
  <c r="A20" i="15"/>
  <c r="W19" i="15"/>
  <c r="BI21" i="22" s="1"/>
  <c r="U19" i="15"/>
  <c r="BG21" i="22" s="1"/>
  <c r="S19" i="15"/>
  <c r="BE21" i="22" s="1"/>
  <c r="Q19" i="15"/>
  <c r="BC21" i="22" s="1"/>
  <c r="O19" i="15"/>
  <c r="BA21" i="22" s="1"/>
  <c r="M19" i="15"/>
  <c r="AY21" i="22" s="1"/>
  <c r="K19" i="15"/>
  <c r="J19" i="15"/>
  <c r="B19" i="15"/>
  <c r="A19" i="15"/>
  <c r="W18" i="15"/>
  <c r="BI20" i="22" s="1"/>
  <c r="U18" i="15"/>
  <c r="BG20" i="22" s="1"/>
  <c r="S18" i="15"/>
  <c r="BE20" i="22" s="1"/>
  <c r="Q18" i="15"/>
  <c r="BC20" i="22" s="1"/>
  <c r="O18" i="15"/>
  <c r="BA20" i="22" s="1"/>
  <c r="M18" i="15"/>
  <c r="AY20" i="22" s="1"/>
  <c r="K18" i="15"/>
  <c r="J18" i="15"/>
  <c r="B18" i="15"/>
  <c r="A18" i="15"/>
  <c r="W17" i="15"/>
  <c r="BI19" i="22" s="1"/>
  <c r="U17" i="15"/>
  <c r="BG19" i="22" s="1"/>
  <c r="S17" i="15"/>
  <c r="BE19" i="22" s="1"/>
  <c r="Q17" i="15"/>
  <c r="BC19" i="22" s="1"/>
  <c r="O17" i="15"/>
  <c r="BA19" i="22" s="1"/>
  <c r="M17" i="15"/>
  <c r="AY19" i="22" s="1"/>
  <c r="K17" i="15"/>
  <c r="J17" i="15"/>
  <c r="B17" i="15"/>
  <c r="A17" i="15"/>
  <c r="W16" i="15"/>
  <c r="BI18" i="22" s="1"/>
  <c r="U16" i="15"/>
  <c r="BG18" i="22" s="1"/>
  <c r="S16" i="15"/>
  <c r="BE18" i="22" s="1"/>
  <c r="Q16" i="15"/>
  <c r="BC18" i="22" s="1"/>
  <c r="O16" i="15"/>
  <c r="BA18" i="22" s="1"/>
  <c r="M16" i="15"/>
  <c r="AY18" i="22" s="1"/>
  <c r="K16" i="15"/>
  <c r="J16" i="15"/>
  <c r="B16" i="15"/>
  <c r="A16" i="15"/>
  <c r="W15" i="15"/>
  <c r="BI17" i="22" s="1"/>
  <c r="U15" i="15"/>
  <c r="BG17" i="22" s="1"/>
  <c r="S15" i="15"/>
  <c r="BE17" i="22" s="1"/>
  <c r="Q15" i="15"/>
  <c r="BC17" i="22" s="1"/>
  <c r="O15" i="15"/>
  <c r="BA17" i="22" s="1"/>
  <c r="M15" i="15"/>
  <c r="AY17" i="22" s="1"/>
  <c r="K15" i="15"/>
  <c r="J15" i="15"/>
  <c r="B15" i="15"/>
  <c r="A15" i="15"/>
  <c r="W14" i="15"/>
  <c r="BI16" i="22" s="1"/>
  <c r="U14" i="15"/>
  <c r="BG16" i="22" s="1"/>
  <c r="S14" i="15"/>
  <c r="BE16" i="22" s="1"/>
  <c r="Q14" i="15"/>
  <c r="BC16" i="22" s="1"/>
  <c r="O14" i="15"/>
  <c r="BA16" i="22" s="1"/>
  <c r="M14" i="15"/>
  <c r="AY16" i="22" s="1"/>
  <c r="K14" i="15"/>
  <c r="J14" i="15"/>
  <c r="B14" i="15"/>
  <c r="A14" i="15"/>
  <c r="S13" i="15"/>
  <c r="BE15" i="22" s="1"/>
  <c r="Q13" i="15"/>
  <c r="BC15" i="22" s="1"/>
  <c r="O13" i="15"/>
  <c r="BA15" i="22" s="1"/>
  <c r="M13" i="15"/>
  <c r="AY15" i="22" s="1"/>
  <c r="K13" i="15"/>
  <c r="J13" i="15"/>
  <c r="B13" i="15"/>
  <c r="A13" i="15"/>
  <c r="S12" i="15"/>
  <c r="BE14" i="22" s="1"/>
  <c r="Q12" i="15"/>
  <c r="BC14" i="22" s="1"/>
  <c r="O12" i="15"/>
  <c r="BA14" i="22" s="1"/>
  <c r="M12" i="15"/>
  <c r="AY14" i="22" s="1"/>
  <c r="K12" i="15"/>
  <c r="J12" i="15"/>
  <c r="B12" i="15"/>
  <c r="A12" i="15"/>
  <c r="S11" i="15"/>
  <c r="BE13" i="22" s="1"/>
  <c r="Q11" i="15"/>
  <c r="BC13" i="22" s="1"/>
  <c r="O11" i="15"/>
  <c r="BA13" i="22" s="1"/>
  <c r="M11" i="15"/>
  <c r="AY13" i="22" s="1"/>
  <c r="K11" i="15"/>
  <c r="J11" i="15"/>
  <c r="B11" i="15"/>
  <c r="A11" i="15"/>
  <c r="S10" i="15"/>
  <c r="BE12" i="22" s="1"/>
  <c r="Q10" i="15"/>
  <c r="BC12" i="22" s="1"/>
  <c r="O10" i="15"/>
  <c r="BA12" i="22" s="1"/>
  <c r="M10" i="15"/>
  <c r="AY12" i="22" s="1"/>
  <c r="K10" i="15"/>
  <c r="J10" i="15"/>
  <c r="B10" i="15"/>
  <c r="A10" i="15"/>
  <c r="S9" i="15"/>
  <c r="BE11" i="22" s="1"/>
  <c r="Q9" i="15"/>
  <c r="BC11" i="22" s="1"/>
  <c r="O9" i="15"/>
  <c r="BA11" i="22" s="1"/>
  <c r="M9" i="15"/>
  <c r="AY11" i="22" s="1"/>
  <c r="K9" i="15"/>
  <c r="J9" i="15"/>
  <c r="B9" i="15"/>
  <c r="A9" i="15"/>
  <c r="S8" i="15"/>
  <c r="BE10" i="22" s="1"/>
  <c r="Q8" i="15"/>
  <c r="BC10" i="22" s="1"/>
  <c r="O8" i="15"/>
  <c r="BA10" i="22" s="1"/>
  <c r="M8" i="15"/>
  <c r="AY10" i="22" s="1"/>
  <c r="K8" i="15"/>
  <c r="J8" i="15"/>
  <c r="B8" i="15"/>
  <c r="A8" i="15"/>
  <c r="O7" i="15"/>
  <c r="BA9" i="22" s="1"/>
  <c r="M7" i="15"/>
  <c r="AY9" i="22" s="1"/>
  <c r="K7" i="15"/>
  <c r="J7" i="15"/>
  <c r="B7" i="15"/>
  <c r="A7" i="15"/>
  <c r="K6" i="15"/>
  <c r="J6" i="15"/>
  <c r="B6" i="15"/>
  <c r="A6" i="15"/>
  <c r="K5" i="15"/>
  <c r="J5" i="15"/>
  <c r="B5" i="15"/>
  <c r="A5" i="15"/>
  <c r="K4" i="15"/>
  <c r="J4" i="15"/>
  <c r="B4" i="15"/>
  <c r="A4" i="15"/>
  <c r="K3" i="15"/>
  <c r="J3" i="15"/>
  <c r="B3" i="15"/>
  <c r="A3" i="15"/>
  <c r="W52" i="14"/>
  <c r="AX54" i="22" s="1"/>
  <c r="U52" i="14"/>
  <c r="AV54" i="22" s="1"/>
  <c r="S52" i="14"/>
  <c r="AT54" i="22" s="1"/>
  <c r="Q52" i="14"/>
  <c r="AR54" i="22" s="1"/>
  <c r="O52" i="14"/>
  <c r="AP54" i="22" s="1"/>
  <c r="M52" i="14"/>
  <c r="AN54" i="22" s="1"/>
  <c r="K52" i="14"/>
  <c r="J52" i="14"/>
  <c r="B52" i="14"/>
  <c r="A52" i="14"/>
  <c r="W51" i="14"/>
  <c r="AX53" i="22" s="1"/>
  <c r="U51" i="14"/>
  <c r="AV53" i="22" s="1"/>
  <c r="S51" i="14"/>
  <c r="AT53" i="22" s="1"/>
  <c r="Q51" i="14"/>
  <c r="AR53" i="22" s="1"/>
  <c r="O51" i="14"/>
  <c r="AP53" i="22" s="1"/>
  <c r="M51" i="14"/>
  <c r="AN53" i="22" s="1"/>
  <c r="K51" i="14"/>
  <c r="J51" i="14"/>
  <c r="B51" i="14"/>
  <c r="A51" i="14"/>
  <c r="W50" i="14"/>
  <c r="AX52" i="22" s="1"/>
  <c r="U50" i="14"/>
  <c r="AV52" i="22" s="1"/>
  <c r="S50" i="14"/>
  <c r="AT52" i="22" s="1"/>
  <c r="Q50" i="14"/>
  <c r="AR52" i="22" s="1"/>
  <c r="O50" i="14"/>
  <c r="AP52" i="22" s="1"/>
  <c r="M50" i="14"/>
  <c r="AN52" i="22" s="1"/>
  <c r="K50" i="14"/>
  <c r="J50" i="14"/>
  <c r="B50" i="14"/>
  <c r="A50" i="14"/>
  <c r="W49" i="14"/>
  <c r="AX51" i="22" s="1"/>
  <c r="U49" i="14"/>
  <c r="AV51" i="22" s="1"/>
  <c r="S49" i="14"/>
  <c r="AT51" i="22" s="1"/>
  <c r="Q49" i="14"/>
  <c r="AR51" i="22" s="1"/>
  <c r="O49" i="14"/>
  <c r="AP51" i="22" s="1"/>
  <c r="M49" i="14"/>
  <c r="AN51" i="22" s="1"/>
  <c r="K49" i="14"/>
  <c r="J49" i="14"/>
  <c r="B49" i="14"/>
  <c r="A49" i="14"/>
  <c r="W48" i="14"/>
  <c r="AX50" i="22" s="1"/>
  <c r="U48" i="14"/>
  <c r="AV50" i="22" s="1"/>
  <c r="S48" i="14"/>
  <c r="AT50" i="22" s="1"/>
  <c r="Q48" i="14"/>
  <c r="AR50" i="22" s="1"/>
  <c r="O48" i="14"/>
  <c r="AP50" i="22" s="1"/>
  <c r="M48" i="14"/>
  <c r="AN50" i="22" s="1"/>
  <c r="K48" i="14"/>
  <c r="J48" i="14"/>
  <c r="B48" i="14"/>
  <c r="A48" i="14"/>
  <c r="W47" i="14"/>
  <c r="AX49" i="22" s="1"/>
  <c r="U47" i="14"/>
  <c r="AV49" i="22" s="1"/>
  <c r="S47" i="14"/>
  <c r="AT49" i="22" s="1"/>
  <c r="Q47" i="14"/>
  <c r="AR49" i="22" s="1"/>
  <c r="O47" i="14"/>
  <c r="AP49" i="22" s="1"/>
  <c r="M47" i="14"/>
  <c r="AN49" i="22" s="1"/>
  <c r="K47" i="14"/>
  <c r="J47" i="14"/>
  <c r="B47" i="14"/>
  <c r="A47" i="14"/>
  <c r="W46" i="14"/>
  <c r="AX48" i="22" s="1"/>
  <c r="U46" i="14"/>
  <c r="AV48" i="22" s="1"/>
  <c r="S46" i="14"/>
  <c r="AT48" i="22" s="1"/>
  <c r="Q46" i="14"/>
  <c r="AR48" i="22" s="1"/>
  <c r="O46" i="14"/>
  <c r="AP48" i="22" s="1"/>
  <c r="M46" i="14"/>
  <c r="AN48" i="22" s="1"/>
  <c r="K46" i="14"/>
  <c r="J46" i="14"/>
  <c r="B46" i="14"/>
  <c r="A46" i="14"/>
  <c r="W45" i="14"/>
  <c r="AX47" i="22" s="1"/>
  <c r="U45" i="14"/>
  <c r="AV47" i="22" s="1"/>
  <c r="S45" i="14"/>
  <c r="AT47" i="22" s="1"/>
  <c r="Q45" i="14"/>
  <c r="AR47" i="22" s="1"/>
  <c r="O45" i="14"/>
  <c r="AP47" i="22" s="1"/>
  <c r="M45" i="14"/>
  <c r="AN47" i="22" s="1"/>
  <c r="K45" i="14"/>
  <c r="J45" i="14"/>
  <c r="B45" i="14"/>
  <c r="A45" i="14"/>
  <c r="W44" i="14"/>
  <c r="AX46" i="22" s="1"/>
  <c r="U44" i="14"/>
  <c r="AV46" i="22" s="1"/>
  <c r="S44" i="14"/>
  <c r="AT46" i="22" s="1"/>
  <c r="Q44" i="14"/>
  <c r="AR46" i="22" s="1"/>
  <c r="O44" i="14"/>
  <c r="AP46" i="22" s="1"/>
  <c r="M44" i="14"/>
  <c r="AN46" i="22" s="1"/>
  <c r="K44" i="14"/>
  <c r="J44" i="14"/>
  <c r="B44" i="14"/>
  <c r="A44" i="14"/>
  <c r="W43" i="14"/>
  <c r="AX45" i="22" s="1"/>
  <c r="U43" i="14"/>
  <c r="AV45" i="22" s="1"/>
  <c r="S43" i="14"/>
  <c r="AT45" i="22" s="1"/>
  <c r="Q43" i="14"/>
  <c r="AR45" i="22" s="1"/>
  <c r="O43" i="14"/>
  <c r="AP45" i="22" s="1"/>
  <c r="M43" i="14"/>
  <c r="AN45" i="22" s="1"/>
  <c r="K43" i="14"/>
  <c r="J43" i="14"/>
  <c r="B43" i="14"/>
  <c r="A43" i="14"/>
  <c r="W42" i="14"/>
  <c r="AX44" i="22" s="1"/>
  <c r="U42" i="14"/>
  <c r="AV44" i="22" s="1"/>
  <c r="S42" i="14"/>
  <c r="AT44" i="22" s="1"/>
  <c r="Q42" i="14"/>
  <c r="AR44" i="22" s="1"/>
  <c r="O42" i="14"/>
  <c r="AP44" i="22" s="1"/>
  <c r="M42" i="14"/>
  <c r="AN44" i="22" s="1"/>
  <c r="K42" i="14"/>
  <c r="J42" i="14"/>
  <c r="B42" i="14"/>
  <c r="A42" i="14"/>
  <c r="W41" i="14"/>
  <c r="AX43" i="22" s="1"/>
  <c r="U41" i="14"/>
  <c r="AV43" i="22" s="1"/>
  <c r="S41" i="14"/>
  <c r="AT43" i="22" s="1"/>
  <c r="Q41" i="14"/>
  <c r="AR43" i="22" s="1"/>
  <c r="O41" i="14"/>
  <c r="AP43" i="22" s="1"/>
  <c r="M41" i="14"/>
  <c r="AN43" i="22" s="1"/>
  <c r="K41" i="14"/>
  <c r="J41" i="14"/>
  <c r="B41" i="14"/>
  <c r="A41" i="14"/>
  <c r="W40" i="14"/>
  <c r="AX42" i="22" s="1"/>
  <c r="U40" i="14"/>
  <c r="AV42" i="22" s="1"/>
  <c r="S40" i="14"/>
  <c r="AT42" i="22" s="1"/>
  <c r="Q40" i="14"/>
  <c r="AR42" i="22" s="1"/>
  <c r="O40" i="14"/>
  <c r="AP42" i="22" s="1"/>
  <c r="M40" i="14"/>
  <c r="AN42" i="22" s="1"/>
  <c r="K40" i="14"/>
  <c r="J40" i="14"/>
  <c r="B40" i="14"/>
  <c r="A40" i="14"/>
  <c r="W39" i="14"/>
  <c r="AX41" i="22" s="1"/>
  <c r="U39" i="14"/>
  <c r="AV41" i="22" s="1"/>
  <c r="S39" i="14"/>
  <c r="AT41" i="22" s="1"/>
  <c r="Q39" i="14"/>
  <c r="AR41" i="22" s="1"/>
  <c r="O39" i="14"/>
  <c r="AP41" i="22" s="1"/>
  <c r="M39" i="14"/>
  <c r="AN41" i="22" s="1"/>
  <c r="K39" i="14"/>
  <c r="J39" i="14"/>
  <c r="B39" i="14"/>
  <c r="A39" i="14"/>
  <c r="W38" i="14"/>
  <c r="AX40" i="22" s="1"/>
  <c r="U38" i="14"/>
  <c r="AV40" i="22" s="1"/>
  <c r="S38" i="14"/>
  <c r="AT40" i="22" s="1"/>
  <c r="Q38" i="14"/>
  <c r="AR40" i="22" s="1"/>
  <c r="O38" i="14"/>
  <c r="AP40" i="22" s="1"/>
  <c r="M38" i="14"/>
  <c r="AN40" i="22" s="1"/>
  <c r="K38" i="14"/>
  <c r="J38" i="14"/>
  <c r="B38" i="14"/>
  <c r="A38" i="14"/>
  <c r="W37" i="14"/>
  <c r="AX39" i="22" s="1"/>
  <c r="U37" i="14"/>
  <c r="AV39" i="22" s="1"/>
  <c r="S37" i="14"/>
  <c r="AT39" i="22" s="1"/>
  <c r="Q37" i="14"/>
  <c r="AR39" i="22" s="1"/>
  <c r="O37" i="14"/>
  <c r="AP39" i="22" s="1"/>
  <c r="M37" i="14"/>
  <c r="AN39" i="22" s="1"/>
  <c r="K37" i="14"/>
  <c r="J37" i="14"/>
  <c r="B37" i="14"/>
  <c r="A37" i="14"/>
  <c r="W36" i="14"/>
  <c r="AX38" i="22" s="1"/>
  <c r="U36" i="14"/>
  <c r="AV38" i="22" s="1"/>
  <c r="S36" i="14"/>
  <c r="AT38" i="22" s="1"/>
  <c r="Q36" i="14"/>
  <c r="AR38" i="22" s="1"/>
  <c r="O36" i="14"/>
  <c r="AP38" i="22" s="1"/>
  <c r="M36" i="14"/>
  <c r="AN38" i="22" s="1"/>
  <c r="K36" i="14"/>
  <c r="J36" i="14"/>
  <c r="B36" i="14"/>
  <c r="A36" i="14"/>
  <c r="W35" i="14"/>
  <c r="AX37" i="22" s="1"/>
  <c r="U35" i="14"/>
  <c r="AV37" i="22" s="1"/>
  <c r="S35" i="14"/>
  <c r="AT37" i="22" s="1"/>
  <c r="Q35" i="14"/>
  <c r="AR37" i="22" s="1"/>
  <c r="O35" i="14"/>
  <c r="AP37" i="22" s="1"/>
  <c r="M35" i="14"/>
  <c r="AN37" i="22" s="1"/>
  <c r="K35" i="14"/>
  <c r="J35" i="14"/>
  <c r="B35" i="14"/>
  <c r="A35" i="14"/>
  <c r="W34" i="14"/>
  <c r="AX36" i="22" s="1"/>
  <c r="U34" i="14"/>
  <c r="AV36" i="22" s="1"/>
  <c r="S34" i="14"/>
  <c r="AT36" i="22" s="1"/>
  <c r="Q34" i="14"/>
  <c r="AR36" i="22" s="1"/>
  <c r="O34" i="14"/>
  <c r="AP36" i="22" s="1"/>
  <c r="M34" i="14"/>
  <c r="AN36" i="22" s="1"/>
  <c r="K34" i="14"/>
  <c r="J34" i="14"/>
  <c r="B34" i="14"/>
  <c r="A34" i="14"/>
  <c r="W33" i="14"/>
  <c r="AX35" i="22" s="1"/>
  <c r="U33" i="14"/>
  <c r="AV35" i="22" s="1"/>
  <c r="S33" i="14"/>
  <c r="AT35" i="22" s="1"/>
  <c r="Q33" i="14"/>
  <c r="AR35" i="22" s="1"/>
  <c r="O33" i="14"/>
  <c r="AP35" i="22" s="1"/>
  <c r="M33" i="14"/>
  <c r="AN35" i="22" s="1"/>
  <c r="K33" i="14"/>
  <c r="J33" i="14"/>
  <c r="B33" i="14"/>
  <c r="A33" i="14"/>
  <c r="W32" i="14"/>
  <c r="AX34" i="22" s="1"/>
  <c r="U32" i="14"/>
  <c r="AV34" i="22" s="1"/>
  <c r="S32" i="14"/>
  <c r="AT34" i="22" s="1"/>
  <c r="Q32" i="14"/>
  <c r="AR34" i="22" s="1"/>
  <c r="O32" i="14"/>
  <c r="AP34" i="22" s="1"/>
  <c r="M32" i="14"/>
  <c r="AN34" i="22" s="1"/>
  <c r="K32" i="14"/>
  <c r="J32" i="14"/>
  <c r="B32" i="14"/>
  <c r="A32" i="14"/>
  <c r="W31" i="14"/>
  <c r="AX33" i="22" s="1"/>
  <c r="U31" i="14"/>
  <c r="AV33" i="22" s="1"/>
  <c r="S31" i="14"/>
  <c r="AT33" i="22" s="1"/>
  <c r="Q31" i="14"/>
  <c r="AR33" i="22" s="1"/>
  <c r="O31" i="14"/>
  <c r="AP33" i="22" s="1"/>
  <c r="M31" i="14"/>
  <c r="AN33" i="22" s="1"/>
  <c r="K31" i="14"/>
  <c r="J31" i="14"/>
  <c r="B31" i="14"/>
  <c r="A31" i="14"/>
  <c r="W30" i="14"/>
  <c r="AX32" i="22" s="1"/>
  <c r="U30" i="14"/>
  <c r="AV32" i="22" s="1"/>
  <c r="S30" i="14"/>
  <c r="AT32" i="22" s="1"/>
  <c r="Q30" i="14"/>
  <c r="AR32" i="22" s="1"/>
  <c r="O30" i="14"/>
  <c r="AP32" i="22" s="1"/>
  <c r="M30" i="14"/>
  <c r="AN32" i="22" s="1"/>
  <c r="K30" i="14"/>
  <c r="J30" i="14"/>
  <c r="B30" i="14"/>
  <c r="A30" i="14"/>
  <c r="W29" i="14"/>
  <c r="AX31" i="22" s="1"/>
  <c r="U29" i="14"/>
  <c r="AV31" i="22" s="1"/>
  <c r="S29" i="14"/>
  <c r="AT31" i="22" s="1"/>
  <c r="Q29" i="14"/>
  <c r="AR31" i="22" s="1"/>
  <c r="O29" i="14"/>
  <c r="AP31" i="22" s="1"/>
  <c r="M29" i="14"/>
  <c r="AN31" i="22" s="1"/>
  <c r="K29" i="14"/>
  <c r="J29" i="14"/>
  <c r="B29" i="14"/>
  <c r="A29" i="14"/>
  <c r="W28" i="14"/>
  <c r="AX30" i="22" s="1"/>
  <c r="U28" i="14"/>
  <c r="AV30" i="22" s="1"/>
  <c r="S28" i="14"/>
  <c r="AT30" i="22" s="1"/>
  <c r="Q28" i="14"/>
  <c r="AR30" i="22" s="1"/>
  <c r="O28" i="14"/>
  <c r="AP30" i="22" s="1"/>
  <c r="M28" i="14"/>
  <c r="AN30" i="22" s="1"/>
  <c r="K28" i="14"/>
  <c r="J28" i="14"/>
  <c r="B28" i="14"/>
  <c r="A28" i="14"/>
  <c r="W27" i="14"/>
  <c r="AX29" i="22" s="1"/>
  <c r="U27" i="14"/>
  <c r="AV29" i="22" s="1"/>
  <c r="S27" i="14"/>
  <c r="AT29" i="22" s="1"/>
  <c r="Q27" i="14"/>
  <c r="AR29" i="22" s="1"/>
  <c r="O27" i="14"/>
  <c r="AP29" i="22" s="1"/>
  <c r="M27" i="14"/>
  <c r="AN29" i="22" s="1"/>
  <c r="K27" i="14"/>
  <c r="J27" i="14"/>
  <c r="B27" i="14"/>
  <c r="A27" i="14"/>
  <c r="W26" i="14"/>
  <c r="AX28" i="22" s="1"/>
  <c r="U26" i="14"/>
  <c r="AV28" i="22" s="1"/>
  <c r="S26" i="14"/>
  <c r="AT28" i="22" s="1"/>
  <c r="Q26" i="14"/>
  <c r="AR28" i="22" s="1"/>
  <c r="O26" i="14"/>
  <c r="AP28" i="22" s="1"/>
  <c r="M26" i="14"/>
  <c r="AN28" i="22" s="1"/>
  <c r="K26" i="14"/>
  <c r="J26" i="14"/>
  <c r="B26" i="14"/>
  <c r="A26" i="14"/>
  <c r="W25" i="14"/>
  <c r="AX27" i="22" s="1"/>
  <c r="U25" i="14"/>
  <c r="AV27" i="22" s="1"/>
  <c r="S25" i="14"/>
  <c r="AT27" i="22" s="1"/>
  <c r="Q25" i="14"/>
  <c r="AR27" i="22" s="1"/>
  <c r="O25" i="14"/>
  <c r="AP27" i="22" s="1"/>
  <c r="M25" i="14"/>
  <c r="AN27" i="22" s="1"/>
  <c r="K25" i="14"/>
  <c r="J25" i="14"/>
  <c r="B25" i="14"/>
  <c r="A25" i="14"/>
  <c r="W24" i="14"/>
  <c r="AX26" i="22" s="1"/>
  <c r="U24" i="14"/>
  <c r="AV26" i="22" s="1"/>
  <c r="S24" i="14"/>
  <c r="AT26" i="22" s="1"/>
  <c r="Q24" i="14"/>
  <c r="AR26" i="22" s="1"/>
  <c r="O24" i="14"/>
  <c r="AP26" i="22" s="1"/>
  <c r="M24" i="14"/>
  <c r="AN26" i="22" s="1"/>
  <c r="K24" i="14"/>
  <c r="J24" i="14"/>
  <c r="B24" i="14"/>
  <c r="A24" i="14"/>
  <c r="W23" i="14"/>
  <c r="AX25" i="22" s="1"/>
  <c r="U23" i="14"/>
  <c r="AV25" i="22" s="1"/>
  <c r="S23" i="14"/>
  <c r="AT25" i="22" s="1"/>
  <c r="Q23" i="14"/>
  <c r="AR25" i="22" s="1"/>
  <c r="O23" i="14"/>
  <c r="AP25" i="22" s="1"/>
  <c r="M23" i="14"/>
  <c r="AN25" i="22" s="1"/>
  <c r="K23" i="14"/>
  <c r="J23" i="14"/>
  <c r="B23" i="14"/>
  <c r="A23" i="14"/>
  <c r="W22" i="14"/>
  <c r="AX24" i="22" s="1"/>
  <c r="U22" i="14"/>
  <c r="AV24" i="22" s="1"/>
  <c r="S22" i="14"/>
  <c r="AT24" i="22" s="1"/>
  <c r="Q22" i="14"/>
  <c r="AR24" i="22" s="1"/>
  <c r="O22" i="14"/>
  <c r="AP24" i="22" s="1"/>
  <c r="M22" i="14"/>
  <c r="AN24" i="22" s="1"/>
  <c r="K22" i="14"/>
  <c r="J22" i="14"/>
  <c r="B22" i="14"/>
  <c r="A22" i="14"/>
  <c r="W21" i="14"/>
  <c r="AX23" i="22" s="1"/>
  <c r="U21" i="14"/>
  <c r="AV23" i="22" s="1"/>
  <c r="S21" i="14"/>
  <c r="AT23" i="22" s="1"/>
  <c r="Q21" i="14"/>
  <c r="AR23" i="22" s="1"/>
  <c r="O21" i="14"/>
  <c r="AP23" i="22" s="1"/>
  <c r="M21" i="14"/>
  <c r="AN23" i="22" s="1"/>
  <c r="K21" i="14"/>
  <c r="J21" i="14"/>
  <c r="B21" i="14"/>
  <c r="A21" i="14"/>
  <c r="W20" i="14"/>
  <c r="AX22" i="22" s="1"/>
  <c r="U20" i="14"/>
  <c r="AV22" i="22" s="1"/>
  <c r="S20" i="14"/>
  <c r="AT22" i="22" s="1"/>
  <c r="Q20" i="14"/>
  <c r="AR22" i="22" s="1"/>
  <c r="O20" i="14"/>
  <c r="AP22" i="22" s="1"/>
  <c r="M20" i="14"/>
  <c r="AN22" i="22" s="1"/>
  <c r="K20" i="14"/>
  <c r="J20" i="14"/>
  <c r="B20" i="14"/>
  <c r="A20" i="14"/>
  <c r="W19" i="14"/>
  <c r="AX21" i="22" s="1"/>
  <c r="U19" i="14"/>
  <c r="AV21" i="22" s="1"/>
  <c r="S19" i="14"/>
  <c r="AT21" i="22" s="1"/>
  <c r="Q19" i="14"/>
  <c r="AR21" i="22" s="1"/>
  <c r="O19" i="14"/>
  <c r="AP21" i="22" s="1"/>
  <c r="M19" i="14"/>
  <c r="AN21" i="22" s="1"/>
  <c r="K19" i="14"/>
  <c r="J19" i="14"/>
  <c r="B19" i="14"/>
  <c r="A19" i="14"/>
  <c r="W18" i="14"/>
  <c r="AX20" i="22" s="1"/>
  <c r="U18" i="14"/>
  <c r="AV20" i="22" s="1"/>
  <c r="S18" i="14"/>
  <c r="AT20" i="22" s="1"/>
  <c r="Q18" i="14"/>
  <c r="AR20" i="22" s="1"/>
  <c r="O18" i="14"/>
  <c r="AP20" i="22" s="1"/>
  <c r="M18" i="14"/>
  <c r="AN20" i="22" s="1"/>
  <c r="K18" i="14"/>
  <c r="J18" i="14"/>
  <c r="B18" i="14"/>
  <c r="A18" i="14"/>
  <c r="W17" i="14"/>
  <c r="AX19" i="22" s="1"/>
  <c r="U17" i="14"/>
  <c r="AV19" i="22" s="1"/>
  <c r="S17" i="14"/>
  <c r="AT19" i="22" s="1"/>
  <c r="Q17" i="14"/>
  <c r="AR19" i="22" s="1"/>
  <c r="O17" i="14"/>
  <c r="AP19" i="22" s="1"/>
  <c r="M17" i="14"/>
  <c r="AN19" i="22" s="1"/>
  <c r="K17" i="14"/>
  <c r="J17" i="14"/>
  <c r="B17" i="14"/>
  <c r="A17" i="14"/>
  <c r="W16" i="14"/>
  <c r="AX18" i="22" s="1"/>
  <c r="U16" i="14"/>
  <c r="AV18" i="22" s="1"/>
  <c r="S16" i="14"/>
  <c r="AT18" i="22" s="1"/>
  <c r="Q16" i="14"/>
  <c r="AR18" i="22" s="1"/>
  <c r="O16" i="14"/>
  <c r="AP18" i="22" s="1"/>
  <c r="M16" i="14"/>
  <c r="AN18" i="22" s="1"/>
  <c r="K16" i="14"/>
  <c r="J16" i="14"/>
  <c r="B16" i="14"/>
  <c r="A16" i="14"/>
  <c r="W15" i="14"/>
  <c r="AX17" i="22" s="1"/>
  <c r="U15" i="14"/>
  <c r="AV17" i="22" s="1"/>
  <c r="S15" i="14"/>
  <c r="AT17" i="22" s="1"/>
  <c r="Q15" i="14"/>
  <c r="AR17" i="22" s="1"/>
  <c r="O15" i="14"/>
  <c r="AP17" i="22" s="1"/>
  <c r="M15" i="14"/>
  <c r="AN17" i="22" s="1"/>
  <c r="K15" i="14"/>
  <c r="J15" i="14"/>
  <c r="B15" i="14"/>
  <c r="A15" i="14"/>
  <c r="W14" i="14"/>
  <c r="AX16" i="22" s="1"/>
  <c r="U14" i="14"/>
  <c r="AV16" i="22" s="1"/>
  <c r="S14" i="14"/>
  <c r="AT16" i="22" s="1"/>
  <c r="Q14" i="14"/>
  <c r="AR16" i="22" s="1"/>
  <c r="O14" i="14"/>
  <c r="AP16" i="22" s="1"/>
  <c r="M14" i="14"/>
  <c r="AN16" i="22" s="1"/>
  <c r="K14" i="14"/>
  <c r="J14" i="14"/>
  <c r="B14" i="14"/>
  <c r="A14" i="14"/>
  <c r="S13" i="14"/>
  <c r="AT15" i="22" s="1"/>
  <c r="Q13" i="14"/>
  <c r="AR15" i="22" s="1"/>
  <c r="O13" i="14"/>
  <c r="AP15" i="22" s="1"/>
  <c r="M13" i="14"/>
  <c r="AN15" i="22" s="1"/>
  <c r="K13" i="14"/>
  <c r="J13" i="14"/>
  <c r="B13" i="14"/>
  <c r="A13" i="14"/>
  <c r="S12" i="14"/>
  <c r="AT14" i="22" s="1"/>
  <c r="Q12" i="14"/>
  <c r="AR14" i="22" s="1"/>
  <c r="O12" i="14"/>
  <c r="AP14" i="22" s="1"/>
  <c r="M12" i="14"/>
  <c r="AN14" i="22" s="1"/>
  <c r="K12" i="14"/>
  <c r="J12" i="14"/>
  <c r="B12" i="14"/>
  <c r="A12" i="14"/>
  <c r="S11" i="14"/>
  <c r="AT13" i="22" s="1"/>
  <c r="Q11" i="14"/>
  <c r="AR13" i="22" s="1"/>
  <c r="O11" i="14"/>
  <c r="AP13" i="22" s="1"/>
  <c r="M11" i="14"/>
  <c r="AN13" i="22" s="1"/>
  <c r="K11" i="14"/>
  <c r="J11" i="14"/>
  <c r="B11" i="14"/>
  <c r="A11" i="14"/>
  <c r="S10" i="14"/>
  <c r="AT12" i="22" s="1"/>
  <c r="Q10" i="14"/>
  <c r="AR12" i="22" s="1"/>
  <c r="O10" i="14"/>
  <c r="AP12" i="22" s="1"/>
  <c r="M10" i="14"/>
  <c r="AN12" i="22" s="1"/>
  <c r="K10" i="14"/>
  <c r="J10" i="14"/>
  <c r="B10" i="14"/>
  <c r="A10" i="14"/>
  <c r="S9" i="14"/>
  <c r="AT11" i="22" s="1"/>
  <c r="Q9" i="14"/>
  <c r="AR11" i="22" s="1"/>
  <c r="O9" i="14"/>
  <c r="AP11" i="22" s="1"/>
  <c r="M9" i="14"/>
  <c r="AN11" i="22" s="1"/>
  <c r="K9" i="14"/>
  <c r="J9" i="14"/>
  <c r="B9" i="14"/>
  <c r="A9" i="14"/>
  <c r="S8" i="14"/>
  <c r="AT10" i="22" s="1"/>
  <c r="Q8" i="14"/>
  <c r="AR10" i="22" s="1"/>
  <c r="O8" i="14"/>
  <c r="AP10" i="22" s="1"/>
  <c r="M8" i="14"/>
  <c r="AN10" i="22" s="1"/>
  <c r="K8" i="14"/>
  <c r="J8" i="14"/>
  <c r="B8" i="14"/>
  <c r="A8" i="14"/>
  <c r="O7" i="14"/>
  <c r="AP9" i="22" s="1"/>
  <c r="M7" i="14"/>
  <c r="AN9" i="22" s="1"/>
  <c r="K7" i="14"/>
  <c r="J7" i="14"/>
  <c r="B7" i="14"/>
  <c r="A7" i="14"/>
  <c r="K6" i="14"/>
  <c r="J6" i="14"/>
  <c r="B6" i="14"/>
  <c r="A6" i="14"/>
  <c r="K5" i="14"/>
  <c r="J5" i="14"/>
  <c r="B5" i="14"/>
  <c r="A5" i="14"/>
  <c r="K4" i="14"/>
  <c r="J4" i="14"/>
  <c r="B4" i="14"/>
  <c r="A4" i="14"/>
  <c r="K3" i="14"/>
  <c r="J3" i="14"/>
  <c r="B3" i="14"/>
  <c r="A3" i="14"/>
  <c r="A1" i="13"/>
  <c r="W52" i="13"/>
  <c r="AM54" i="22" s="1"/>
  <c r="U52" i="13"/>
  <c r="AK54" i="22" s="1"/>
  <c r="S52" i="13"/>
  <c r="AI54" i="22" s="1"/>
  <c r="Q52" i="13"/>
  <c r="AG54" i="22" s="1"/>
  <c r="O52" i="13"/>
  <c r="AE54" i="22" s="1"/>
  <c r="M52" i="13"/>
  <c r="AC54" i="22" s="1"/>
  <c r="K52" i="13"/>
  <c r="J52" i="13"/>
  <c r="B52" i="13"/>
  <c r="A52" i="13"/>
  <c r="W51" i="13"/>
  <c r="AM53" i="22" s="1"/>
  <c r="U51" i="13"/>
  <c r="AK53" i="22" s="1"/>
  <c r="S51" i="13"/>
  <c r="AI53" i="22" s="1"/>
  <c r="Q51" i="13"/>
  <c r="AG53" i="22" s="1"/>
  <c r="O51" i="13"/>
  <c r="AE53" i="22" s="1"/>
  <c r="M51" i="13"/>
  <c r="AC53" i="22" s="1"/>
  <c r="K51" i="13"/>
  <c r="J51" i="13"/>
  <c r="B51" i="13"/>
  <c r="A51" i="13"/>
  <c r="W50" i="13"/>
  <c r="AM52" i="22" s="1"/>
  <c r="U50" i="13"/>
  <c r="AK52" i="22" s="1"/>
  <c r="S50" i="13"/>
  <c r="AI52" i="22" s="1"/>
  <c r="Q50" i="13"/>
  <c r="AG52" i="22" s="1"/>
  <c r="O50" i="13"/>
  <c r="AE52" i="22" s="1"/>
  <c r="M50" i="13"/>
  <c r="AC52" i="22" s="1"/>
  <c r="K50" i="13"/>
  <c r="J50" i="13"/>
  <c r="B50" i="13"/>
  <c r="A50" i="13"/>
  <c r="W49" i="13"/>
  <c r="AM51" i="22" s="1"/>
  <c r="U49" i="13"/>
  <c r="AK51" i="22" s="1"/>
  <c r="S49" i="13"/>
  <c r="AI51" i="22" s="1"/>
  <c r="Q49" i="13"/>
  <c r="AG51" i="22" s="1"/>
  <c r="O49" i="13"/>
  <c r="AE51" i="22" s="1"/>
  <c r="M49" i="13"/>
  <c r="AC51" i="22" s="1"/>
  <c r="K49" i="13"/>
  <c r="J49" i="13"/>
  <c r="B49" i="13"/>
  <c r="A49" i="13"/>
  <c r="W48" i="13"/>
  <c r="AM50" i="22" s="1"/>
  <c r="U48" i="13"/>
  <c r="AK50" i="22" s="1"/>
  <c r="S48" i="13"/>
  <c r="AI50" i="22" s="1"/>
  <c r="Q48" i="13"/>
  <c r="AG50" i="22" s="1"/>
  <c r="O48" i="13"/>
  <c r="AE50" i="22" s="1"/>
  <c r="M48" i="13"/>
  <c r="AC50" i="22" s="1"/>
  <c r="K48" i="13"/>
  <c r="J48" i="13"/>
  <c r="B48" i="13"/>
  <c r="A48" i="13"/>
  <c r="W47" i="13"/>
  <c r="AM49" i="22" s="1"/>
  <c r="U47" i="13"/>
  <c r="AK49" i="22" s="1"/>
  <c r="S47" i="13"/>
  <c r="AI49" i="22" s="1"/>
  <c r="Q47" i="13"/>
  <c r="AG49" i="22" s="1"/>
  <c r="O47" i="13"/>
  <c r="AE49" i="22" s="1"/>
  <c r="M47" i="13"/>
  <c r="AC49" i="22" s="1"/>
  <c r="K47" i="13"/>
  <c r="J47" i="13"/>
  <c r="B47" i="13"/>
  <c r="A47" i="13"/>
  <c r="W46" i="13"/>
  <c r="AM48" i="22" s="1"/>
  <c r="U46" i="13"/>
  <c r="AK48" i="22" s="1"/>
  <c r="S46" i="13"/>
  <c r="AI48" i="22" s="1"/>
  <c r="Q46" i="13"/>
  <c r="AG48" i="22" s="1"/>
  <c r="O46" i="13"/>
  <c r="AE48" i="22" s="1"/>
  <c r="M46" i="13"/>
  <c r="AC48" i="22" s="1"/>
  <c r="K46" i="13"/>
  <c r="J46" i="13"/>
  <c r="B46" i="13"/>
  <c r="A46" i="13"/>
  <c r="W45" i="13"/>
  <c r="AM47" i="22" s="1"/>
  <c r="U45" i="13"/>
  <c r="AK47" i="22" s="1"/>
  <c r="S45" i="13"/>
  <c r="AI47" i="22" s="1"/>
  <c r="Q45" i="13"/>
  <c r="AG47" i="22" s="1"/>
  <c r="O45" i="13"/>
  <c r="AE47" i="22" s="1"/>
  <c r="M45" i="13"/>
  <c r="AC47" i="22" s="1"/>
  <c r="K45" i="13"/>
  <c r="J45" i="13"/>
  <c r="B45" i="13"/>
  <c r="A45" i="13"/>
  <c r="W44" i="13"/>
  <c r="AM46" i="22" s="1"/>
  <c r="U44" i="13"/>
  <c r="AK46" i="22" s="1"/>
  <c r="S44" i="13"/>
  <c r="AI46" i="22" s="1"/>
  <c r="Q44" i="13"/>
  <c r="AG46" i="22" s="1"/>
  <c r="O44" i="13"/>
  <c r="AE46" i="22" s="1"/>
  <c r="M44" i="13"/>
  <c r="AC46" i="22" s="1"/>
  <c r="K44" i="13"/>
  <c r="J44" i="13"/>
  <c r="B44" i="13"/>
  <c r="A44" i="13"/>
  <c r="W43" i="13"/>
  <c r="AM45" i="22" s="1"/>
  <c r="U43" i="13"/>
  <c r="AK45" i="22" s="1"/>
  <c r="S43" i="13"/>
  <c r="AI45" i="22" s="1"/>
  <c r="Q43" i="13"/>
  <c r="AG45" i="22" s="1"/>
  <c r="O43" i="13"/>
  <c r="AE45" i="22" s="1"/>
  <c r="M43" i="13"/>
  <c r="AC45" i="22" s="1"/>
  <c r="K43" i="13"/>
  <c r="J43" i="13"/>
  <c r="B43" i="13"/>
  <c r="A43" i="13"/>
  <c r="W42" i="13"/>
  <c r="AM44" i="22" s="1"/>
  <c r="U42" i="13"/>
  <c r="AK44" i="22" s="1"/>
  <c r="S42" i="13"/>
  <c r="AI44" i="22" s="1"/>
  <c r="Q42" i="13"/>
  <c r="AG44" i="22" s="1"/>
  <c r="O42" i="13"/>
  <c r="AE44" i="22" s="1"/>
  <c r="M42" i="13"/>
  <c r="AC44" i="22" s="1"/>
  <c r="K42" i="13"/>
  <c r="J42" i="13"/>
  <c r="B42" i="13"/>
  <c r="A42" i="13"/>
  <c r="W41" i="13"/>
  <c r="AM43" i="22" s="1"/>
  <c r="U41" i="13"/>
  <c r="AK43" i="22" s="1"/>
  <c r="S41" i="13"/>
  <c r="AI43" i="22" s="1"/>
  <c r="Q41" i="13"/>
  <c r="AG43" i="22" s="1"/>
  <c r="O41" i="13"/>
  <c r="AE43" i="22" s="1"/>
  <c r="M41" i="13"/>
  <c r="AC43" i="22" s="1"/>
  <c r="K41" i="13"/>
  <c r="J41" i="13"/>
  <c r="B41" i="13"/>
  <c r="A41" i="13"/>
  <c r="W40" i="13"/>
  <c r="AM42" i="22" s="1"/>
  <c r="U40" i="13"/>
  <c r="AK42" i="22" s="1"/>
  <c r="S40" i="13"/>
  <c r="AI42" i="22" s="1"/>
  <c r="Q40" i="13"/>
  <c r="AG42" i="22" s="1"/>
  <c r="O40" i="13"/>
  <c r="AE42" i="22" s="1"/>
  <c r="M40" i="13"/>
  <c r="AC42" i="22" s="1"/>
  <c r="K40" i="13"/>
  <c r="J40" i="13"/>
  <c r="B40" i="13"/>
  <c r="A40" i="13"/>
  <c r="W39" i="13"/>
  <c r="AM41" i="22" s="1"/>
  <c r="U39" i="13"/>
  <c r="AK41" i="22" s="1"/>
  <c r="S39" i="13"/>
  <c r="AI41" i="22" s="1"/>
  <c r="Q39" i="13"/>
  <c r="AG41" i="22" s="1"/>
  <c r="O39" i="13"/>
  <c r="AE41" i="22" s="1"/>
  <c r="M39" i="13"/>
  <c r="AC41" i="22" s="1"/>
  <c r="K39" i="13"/>
  <c r="J39" i="13"/>
  <c r="B39" i="13"/>
  <c r="A39" i="13"/>
  <c r="W38" i="13"/>
  <c r="AM40" i="22" s="1"/>
  <c r="U38" i="13"/>
  <c r="AK40" i="22" s="1"/>
  <c r="S38" i="13"/>
  <c r="AI40" i="22" s="1"/>
  <c r="Q38" i="13"/>
  <c r="AG40" i="22" s="1"/>
  <c r="O38" i="13"/>
  <c r="AE40" i="22" s="1"/>
  <c r="M38" i="13"/>
  <c r="AC40" i="22" s="1"/>
  <c r="K38" i="13"/>
  <c r="J38" i="13"/>
  <c r="B38" i="13"/>
  <c r="A38" i="13"/>
  <c r="W37" i="13"/>
  <c r="AM39" i="22" s="1"/>
  <c r="U37" i="13"/>
  <c r="AK39" i="22" s="1"/>
  <c r="S37" i="13"/>
  <c r="AI39" i="22" s="1"/>
  <c r="Q37" i="13"/>
  <c r="AG39" i="22" s="1"/>
  <c r="O37" i="13"/>
  <c r="AE39" i="22" s="1"/>
  <c r="M37" i="13"/>
  <c r="AC39" i="22" s="1"/>
  <c r="K37" i="13"/>
  <c r="J37" i="13"/>
  <c r="B37" i="13"/>
  <c r="A37" i="13"/>
  <c r="W36" i="13"/>
  <c r="AM38" i="22" s="1"/>
  <c r="U36" i="13"/>
  <c r="AK38" i="22" s="1"/>
  <c r="S36" i="13"/>
  <c r="AI38" i="22" s="1"/>
  <c r="Q36" i="13"/>
  <c r="AG38" i="22" s="1"/>
  <c r="O36" i="13"/>
  <c r="AE38" i="22" s="1"/>
  <c r="M36" i="13"/>
  <c r="AC38" i="22" s="1"/>
  <c r="K36" i="13"/>
  <c r="J36" i="13"/>
  <c r="B36" i="13"/>
  <c r="A36" i="13"/>
  <c r="W35" i="13"/>
  <c r="AM37" i="22" s="1"/>
  <c r="U35" i="13"/>
  <c r="AK37" i="22" s="1"/>
  <c r="S35" i="13"/>
  <c r="AI37" i="22" s="1"/>
  <c r="Q35" i="13"/>
  <c r="AG37" i="22" s="1"/>
  <c r="O35" i="13"/>
  <c r="AE37" i="22" s="1"/>
  <c r="M35" i="13"/>
  <c r="AC37" i="22" s="1"/>
  <c r="K35" i="13"/>
  <c r="J35" i="13"/>
  <c r="B35" i="13"/>
  <c r="A35" i="13"/>
  <c r="W34" i="13"/>
  <c r="AM36" i="22" s="1"/>
  <c r="U34" i="13"/>
  <c r="AK36" i="22" s="1"/>
  <c r="S34" i="13"/>
  <c r="AI36" i="22" s="1"/>
  <c r="Q34" i="13"/>
  <c r="AG36" i="22" s="1"/>
  <c r="O34" i="13"/>
  <c r="AE36" i="22" s="1"/>
  <c r="M34" i="13"/>
  <c r="AC36" i="22" s="1"/>
  <c r="K34" i="13"/>
  <c r="J34" i="13"/>
  <c r="B34" i="13"/>
  <c r="A34" i="13"/>
  <c r="W33" i="13"/>
  <c r="AM35" i="22" s="1"/>
  <c r="U33" i="13"/>
  <c r="AK35" i="22" s="1"/>
  <c r="S33" i="13"/>
  <c r="AI35" i="22" s="1"/>
  <c r="Q33" i="13"/>
  <c r="AG35" i="22" s="1"/>
  <c r="O33" i="13"/>
  <c r="AE35" i="22" s="1"/>
  <c r="M33" i="13"/>
  <c r="AC35" i="22" s="1"/>
  <c r="K33" i="13"/>
  <c r="J33" i="13"/>
  <c r="B33" i="13"/>
  <c r="A33" i="13"/>
  <c r="W32" i="13"/>
  <c r="AM34" i="22" s="1"/>
  <c r="U32" i="13"/>
  <c r="AK34" i="22" s="1"/>
  <c r="S32" i="13"/>
  <c r="AI34" i="22" s="1"/>
  <c r="Q32" i="13"/>
  <c r="AG34" i="22" s="1"/>
  <c r="O32" i="13"/>
  <c r="AE34" i="22" s="1"/>
  <c r="M32" i="13"/>
  <c r="AC34" i="22" s="1"/>
  <c r="K32" i="13"/>
  <c r="J32" i="13"/>
  <c r="B32" i="13"/>
  <c r="A32" i="13"/>
  <c r="W31" i="13"/>
  <c r="AM33" i="22" s="1"/>
  <c r="U31" i="13"/>
  <c r="AK33" i="22" s="1"/>
  <c r="S31" i="13"/>
  <c r="AI33" i="22" s="1"/>
  <c r="Q31" i="13"/>
  <c r="AG33" i="22" s="1"/>
  <c r="O31" i="13"/>
  <c r="AE33" i="22" s="1"/>
  <c r="M31" i="13"/>
  <c r="AC33" i="22" s="1"/>
  <c r="K31" i="13"/>
  <c r="J31" i="13"/>
  <c r="B31" i="13"/>
  <c r="A31" i="13"/>
  <c r="W30" i="13"/>
  <c r="AM32" i="22" s="1"/>
  <c r="U30" i="13"/>
  <c r="AK32" i="22" s="1"/>
  <c r="S30" i="13"/>
  <c r="AI32" i="22" s="1"/>
  <c r="Q30" i="13"/>
  <c r="AG32" i="22" s="1"/>
  <c r="O30" i="13"/>
  <c r="AE32" i="22" s="1"/>
  <c r="M30" i="13"/>
  <c r="AC32" i="22" s="1"/>
  <c r="K30" i="13"/>
  <c r="J30" i="13"/>
  <c r="B30" i="13"/>
  <c r="A30" i="13"/>
  <c r="W29" i="13"/>
  <c r="AM31" i="22" s="1"/>
  <c r="U29" i="13"/>
  <c r="AK31" i="22" s="1"/>
  <c r="S29" i="13"/>
  <c r="AI31" i="22" s="1"/>
  <c r="Q29" i="13"/>
  <c r="AG31" i="22" s="1"/>
  <c r="O29" i="13"/>
  <c r="AE31" i="22" s="1"/>
  <c r="M29" i="13"/>
  <c r="AC31" i="22" s="1"/>
  <c r="K29" i="13"/>
  <c r="J29" i="13"/>
  <c r="B29" i="13"/>
  <c r="A29" i="13"/>
  <c r="W28" i="13"/>
  <c r="AM30" i="22" s="1"/>
  <c r="U28" i="13"/>
  <c r="AK30" i="22" s="1"/>
  <c r="S28" i="13"/>
  <c r="AI30" i="22" s="1"/>
  <c r="Q28" i="13"/>
  <c r="AG30" i="22" s="1"/>
  <c r="O28" i="13"/>
  <c r="AE30" i="22" s="1"/>
  <c r="M28" i="13"/>
  <c r="AC30" i="22" s="1"/>
  <c r="K28" i="13"/>
  <c r="J28" i="13"/>
  <c r="B28" i="13"/>
  <c r="A28" i="13"/>
  <c r="W27" i="13"/>
  <c r="AM29" i="22" s="1"/>
  <c r="U27" i="13"/>
  <c r="AK29" i="22" s="1"/>
  <c r="S27" i="13"/>
  <c r="AI29" i="22" s="1"/>
  <c r="Q27" i="13"/>
  <c r="AG29" i="22" s="1"/>
  <c r="O27" i="13"/>
  <c r="AE29" i="22" s="1"/>
  <c r="M27" i="13"/>
  <c r="AC29" i="22" s="1"/>
  <c r="K27" i="13"/>
  <c r="J27" i="13"/>
  <c r="B27" i="13"/>
  <c r="A27" i="13"/>
  <c r="W26" i="13"/>
  <c r="AM28" i="22" s="1"/>
  <c r="U26" i="13"/>
  <c r="AK28" i="22" s="1"/>
  <c r="S26" i="13"/>
  <c r="AI28" i="22" s="1"/>
  <c r="Q26" i="13"/>
  <c r="AG28" i="22" s="1"/>
  <c r="O26" i="13"/>
  <c r="AE28" i="22" s="1"/>
  <c r="M26" i="13"/>
  <c r="AC28" i="22" s="1"/>
  <c r="K26" i="13"/>
  <c r="J26" i="13"/>
  <c r="B26" i="13"/>
  <c r="A26" i="13"/>
  <c r="W25" i="13"/>
  <c r="AM27" i="22" s="1"/>
  <c r="U25" i="13"/>
  <c r="AK27" i="22" s="1"/>
  <c r="S25" i="13"/>
  <c r="AI27" i="22" s="1"/>
  <c r="Q25" i="13"/>
  <c r="AG27" i="22" s="1"/>
  <c r="O25" i="13"/>
  <c r="AE27" i="22" s="1"/>
  <c r="M25" i="13"/>
  <c r="AC27" i="22" s="1"/>
  <c r="K25" i="13"/>
  <c r="J25" i="13"/>
  <c r="B25" i="13"/>
  <c r="A25" i="13"/>
  <c r="W24" i="13"/>
  <c r="AM26" i="22" s="1"/>
  <c r="U24" i="13"/>
  <c r="AK26" i="22" s="1"/>
  <c r="S24" i="13"/>
  <c r="AI26" i="22" s="1"/>
  <c r="Q24" i="13"/>
  <c r="AG26" i="22" s="1"/>
  <c r="O24" i="13"/>
  <c r="AE26" i="22" s="1"/>
  <c r="M24" i="13"/>
  <c r="AC26" i="22" s="1"/>
  <c r="K24" i="13"/>
  <c r="J24" i="13"/>
  <c r="B24" i="13"/>
  <c r="A24" i="13"/>
  <c r="W23" i="13"/>
  <c r="AM25" i="22" s="1"/>
  <c r="U23" i="13"/>
  <c r="AK25" i="22" s="1"/>
  <c r="S23" i="13"/>
  <c r="AI25" i="22" s="1"/>
  <c r="Q23" i="13"/>
  <c r="AG25" i="22" s="1"/>
  <c r="O23" i="13"/>
  <c r="AE25" i="22" s="1"/>
  <c r="M23" i="13"/>
  <c r="AC25" i="22" s="1"/>
  <c r="K23" i="13"/>
  <c r="J23" i="13"/>
  <c r="B23" i="13"/>
  <c r="A23" i="13"/>
  <c r="W22" i="13"/>
  <c r="AM24" i="22" s="1"/>
  <c r="U22" i="13"/>
  <c r="AK24" i="22" s="1"/>
  <c r="S22" i="13"/>
  <c r="AI24" i="22" s="1"/>
  <c r="Q22" i="13"/>
  <c r="AG24" i="22" s="1"/>
  <c r="O22" i="13"/>
  <c r="AE24" i="22" s="1"/>
  <c r="M22" i="13"/>
  <c r="AC24" i="22" s="1"/>
  <c r="K22" i="13"/>
  <c r="J22" i="13"/>
  <c r="B22" i="13"/>
  <c r="A22" i="13"/>
  <c r="W21" i="13"/>
  <c r="AM23" i="22" s="1"/>
  <c r="U21" i="13"/>
  <c r="AK23" i="22" s="1"/>
  <c r="S21" i="13"/>
  <c r="AI23" i="22" s="1"/>
  <c r="Q21" i="13"/>
  <c r="AG23" i="22" s="1"/>
  <c r="O21" i="13"/>
  <c r="AE23" i="22" s="1"/>
  <c r="M21" i="13"/>
  <c r="AC23" i="22" s="1"/>
  <c r="K21" i="13"/>
  <c r="J21" i="13"/>
  <c r="B21" i="13"/>
  <c r="A21" i="13"/>
  <c r="W20" i="13"/>
  <c r="AM22" i="22" s="1"/>
  <c r="U20" i="13"/>
  <c r="AK22" i="22" s="1"/>
  <c r="S20" i="13"/>
  <c r="AI22" i="22" s="1"/>
  <c r="Q20" i="13"/>
  <c r="AG22" i="22" s="1"/>
  <c r="O20" i="13"/>
  <c r="AE22" i="22" s="1"/>
  <c r="M20" i="13"/>
  <c r="AC22" i="22" s="1"/>
  <c r="K20" i="13"/>
  <c r="J20" i="13"/>
  <c r="B20" i="13"/>
  <c r="A20" i="13"/>
  <c r="W19" i="13"/>
  <c r="AM21" i="22" s="1"/>
  <c r="U19" i="13"/>
  <c r="AK21" i="22" s="1"/>
  <c r="S19" i="13"/>
  <c r="AI21" i="22" s="1"/>
  <c r="Q19" i="13"/>
  <c r="AG21" i="22" s="1"/>
  <c r="O19" i="13"/>
  <c r="AE21" i="22" s="1"/>
  <c r="M19" i="13"/>
  <c r="AC21" i="22" s="1"/>
  <c r="K19" i="13"/>
  <c r="J19" i="13"/>
  <c r="B19" i="13"/>
  <c r="A19" i="13"/>
  <c r="W18" i="13"/>
  <c r="AM20" i="22" s="1"/>
  <c r="U18" i="13"/>
  <c r="AK20" i="22" s="1"/>
  <c r="S18" i="13"/>
  <c r="AI20" i="22" s="1"/>
  <c r="Q18" i="13"/>
  <c r="AG20" i="22" s="1"/>
  <c r="O18" i="13"/>
  <c r="AE20" i="22" s="1"/>
  <c r="M18" i="13"/>
  <c r="AC20" i="22" s="1"/>
  <c r="K18" i="13"/>
  <c r="J18" i="13"/>
  <c r="B18" i="13"/>
  <c r="A18" i="13"/>
  <c r="W17" i="13"/>
  <c r="AM19" i="22" s="1"/>
  <c r="U17" i="13"/>
  <c r="AK19" i="22" s="1"/>
  <c r="S17" i="13"/>
  <c r="AI19" i="22" s="1"/>
  <c r="Q17" i="13"/>
  <c r="AG19" i="22" s="1"/>
  <c r="O17" i="13"/>
  <c r="AE19" i="22" s="1"/>
  <c r="M17" i="13"/>
  <c r="AC19" i="22" s="1"/>
  <c r="K17" i="13"/>
  <c r="B17" i="13"/>
  <c r="A17" i="13"/>
  <c r="W16" i="13"/>
  <c r="AM18" i="22" s="1"/>
  <c r="U16" i="13"/>
  <c r="AK18" i="22" s="1"/>
  <c r="S16" i="13"/>
  <c r="AI18" i="22" s="1"/>
  <c r="Q16" i="13"/>
  <c r="AG18" i="22" s="1"/>
  <c r="O16" i="13"/>
  <c r="AE18" i="22" s="1"/>
  <c r="M16" i="13"/>
  <c r="AC18" i="22" s="1"/>
  <c r="K16" i="13"/>
  <c r="J16" i="13"/>
  <c r="B16" i="13"/>
  <c r="A16" i="13"/>
  <c r="W15" i="13"/>
  <c r="AM17" i="22" s="1"/>
  <c r="U15" i="13"/>
  <c r="AK17" i="22" s="1"/>
  <c r="S15" i="13"/>
  <c r="AI17" i="22" s="1"/>
  <c r="Q15" i="13"/>
  <c r="AG17" i="22" s="1"/>
  <c r="O15" i="13"/>
  <c r="AE17" i="22" s="1"/>
  <c r="M15" i="13"/>
  <c r="AC17" i="22" s="1"/>
  <c r="K15" i="13"/>
  <c r="J15" i="13"/>
  <c r="B15" i="13"/>
  <c r="A15" i="13"/>
  <c r="W14" i="13"/>
  <c r="AM16" i="22" s="1"/>
  <c r="U14" i="13"/>
  <c r="AK16" i="22" s="1"/>
  <c r="S14" i="13"/>
  <c r="AI16" i="22" s="1"/>
  <c r="Q14" i="13"/>
  <c r="AG16" i="22" s="1"/>
  <c r="O14" i="13"/>
  <c r="AE16" i="22" s="1"/>
  <c r="M14" i="13"/>
  <c r="AC16" i="22" s="1"/>
  <c r="K14" i="13"/>
  <c r="J14" i="13"/>
  <c r="B14" i="13"/>
  <c r="A14" i="13"/>
  <c r="S13" i="13"/>
  <c r="AI15" i="22" s="1"/>
  <c r="Q13" i="13"/>
  <c r="AG15" i="22" s="1"/>
  <c r="O13" i="13"/>
  <c r="AE15" i="22" s="1"/>
  <c r="M13" i="13"/>
  <c r="AC15" i="22" s="1"/>
  <c r="K13" i="13"/>
  <c r="J13" i="13"/>
  <c r="B13" i="13"/>
  <c r="A13" i="13"/>
  <c r="S12" i="13"/>
  <c r="AI14" i="22" s="1"/>
  <c r="Q12" i="13"/>
  <c r="AG14" i="22" s="1"/>
  <c r="O12" i="13"/>
  <c r="AE14" i="22" s="1"/>
  <c r="M12" i="13"/>
  <c r="AC14" i="22" s="1"/>
  <c r="K12" i="13"/>
  <c r="J12" i="13"/>
  <c r="B12" i="13"/>
  <c r="A12" i="13"/>
  <c r="S11" i="13"/>
  <c r="AI13" i="22" s="1"/>
  <c r="Q11" i="13"/>
  <c r="AG13" i="22" s="1"/>
  <c r="O11" i="13"/>
  <c r="AE13" i="22" s="1"/>
  <c r="M11" i="13"/>
  <c r="AC13" i="22" s="1"/>
  <c r="K11" i="13"/>
  <c r="J11" i="13"/>
  <c r="B11" i="13"/>
  <c r="A11" i="13"/>
  <c r="S10" i="13"/>
  <c r="AI12" i="22" s="1"/>
  <c r="Q10" i="13"/>
  <c r="AG12" i="22" s="1"/>
  <c r="O10" i="13"/>
  <c r="AE12" i="22" s="1"/>
  <c r="M10" i="13"/>
  <c r="AC12" i="22" s="1"/>
  <c r="K10" i="13"/>
  <c r="B10" i="13"/>
  <c r="A10" i="13"/>
  <c r="S9" i="13"/>
  <c r="AI11" i="22" s="1"/>
  <c r="Q9" i="13"/>
  <c r="AG11" i="22" s="1"/>
  <c r="O9" i="13"/>
  <c r="AE11" i="22" s="1"/>
  <c r="M9" i="13"/>
  <c r="AC11" i="22" s="1"/>
  <c r="K9" i="13"/>
  <c r="J9" i="13"/>
  <c r="B9" i="13"/>
  <c r="A9" i="13"/>
  <c r="S8" i="13"/>
  <c r="AI10" i="22" s="1"/>
  <c r="Q8" i="13"/>
  <c r="AG10" i="22" s="1"/>
  <c r="O8" i="13"/>
  <c r="AE10" i="22" s="1"/>
  <c r="M8" i="13"/>
  <c r="AC10" i="22" s="1"/>
  <c r="K8" i="13"/>
  <c r="J8" i="13"/>
  <c r="B8" i="13"/>
  <c r="A8" i="13"/>
  <c r="O7" i="13"/>
  <c r="AE9" i="22" s="1"/>
  <c r="M7" i="13"/>
  <c r="AC9" i="22" s="1"/>
  <c r="K7" i="13"/>
  <c r="J7" i="13"/>
  <c r="B7" i="13"/>
  <c r="A7" i="13"/>
  <c r="K6" i="13"/>
  <c r="J6" i="13"/>
  <c r="B6" i="13"/>
  <c r="A6" i="13"/>
  <c r="K5" i="13"/>
  <c r="J5" i="13"/>
  <c r="B5" i="13"/>
  <c r="A5" i="13"/>
  <c r="K4" i="13"/>
  <c r="J4" i="13"/>
  <c r="B4" i="13"/>
  <c r="A4" i="13"/>
  <c r="K3" i="13"/>
  <c r="J3" i="13"/>
  <c r="B3" i="13"/>
  <c r="A3" i="13"/>
  <c r="W52" i="1"/>
  <c r="AB54" i="22" s="1"/>
  <c r="U52" i="1"/>
  <c r="Z54" i="22" s="1"/>
  <c r="W51" i="1"/>
  <c r="AB53" i="22" s="1"/>
  <c r="U51" i="1"/>
  <c r="Z53" i="22" s="1"/>
  <c r="W50" i="1"/>
  <c r="AB52" i="22" s="1"/>
  <c r="U50" i="1"/>
  <c r="Z52" i="22" s="1"/>
  <c r="W49" i="1"/>
  <c r="AB51" i="22" s="1"/>
  <c r="U49" i="1"/>
  <c r="Z51" i="22" s="1"/>
  <c r="W48" i="1"/>
  <c r="AB50" i="22" s="1"/>
  <c r="U48" i="1"/>
  <c r="Z50" i="22" s="1"/>
  <c r="W47" i="1"/>
  <c r="AB49" i="22" s="1"/>
  <c r="U47" i="1"/>
  <c r="Z49" i="22" s="1"/>
  <c r="W46" i="1"/>
  <c r="AB48" i="22" s="1"/>
  <c r="U46" i="1"/>
  <c r="Z48" i="22" s="1"/>
  <c r="W45" i="1"/>
  <c r="AB47" i="22" s="1"/>
  <c r="U45" i="1"/>
  <c r="Z47" i="22" s="1"/>
  <c r="W44" i="1"/>
  <c r="AB46" i="22" s="1"/>
  <c r="U44" i="1"/>
  <c r="Z46" i="22" s="1"/>
  <c r="W43" i="1"/>
  <c r="AB45" i="22" s="1"/>
  <c r="U43" i="1"/>
  <c r="Z45" i="22" s="1"/>
  <c r="W42" i="1"/>
  <c r="AB44" i="22" s="1"/>
  <c r="U42" i="1"/>
  <c r="Z44" i="22" s="1"/>
  <c r="W41" i="1"/>
  <c r="AB43" i="22" s="1"/>
  <c r="U41" i="1"/>
  <c r="Z43" i="22" s="1"/>
  <c r="W40" i="1"/>
  <c r="AB42" i="22" s="1"/>
  <c r="U40" i="1"/>
  <c r="Z42" i="22" s="1"/>
  <c r="W39" i="1"/>
  <c r="AB41" i="22" s="1"/>
  <c r="U39" i="1"/>
  <c r="Z41" i="22" s="1"/>
  <c r="W38" i="1"/>
  <c r="AB40" i="22" s="1"/>
  <c r="U38" i="1"/>
  <c r="Z40" i="22" s="1"/>
  <c r="W37" i="1"/>
  <c r="AB39" i="22" s="1"/>
  <c r="U37" i="1"/>
  <c r="Z39" i="22" s="1"/>
  <c r="W36" i="1"/>
  <c r="AB38" i="22" s="1"/>
  <c r="U36" i="1"/>
  <c r="Z38" i="22" s="1"/>
  <c r="W35" i="1"/>
  <c r="AB37" i="22" s="1"/>
  <c r="U35" i="1"/>
  <c r="Z37" i="22" s="1"/>
  <c r="W34" i="1"/>
  <c r="AB36" i="22" s="1"/>
  <c r="U34" i="1"/>
  <c r="Z36" i="22" s="1"/>
  <c r="W33" i="1"/>
  <c r="AB35" i="22" s="1"/>
  <c r="U33" i="1"/>
  <c r="Z35" i="22" s="1"/>
  <c r="W32" i="1"/>
  <c r="AB34" i="22" s="1"/>
  <c r="U32" i="1"/>
  <c r="Z34" i="22" s="1"/>
  <c r="W31" i="1"/>
  <c r="AB33" i="22" s="1"/>
  <c r="U31" i="1"/>
  <c r="Z33" i="22" s="1"/>
  <c r="W30" i="1"/>
  <c r="AB32" i="22" s="1"/>
  <c r="U30" i="1"/>
  <c r="Z32" i="22" s="1"/>
  <c r="W29" i="1"/>
  <c r="AB31" i="22" s="1"/>
  <c r="U29" i="1"/>
  <c r="Z31" i="22" s="1"/>
  <c r="W28" i="1"/>
  <c r="AB30" i="22" s="1"/>
  <c r="U28" i="1"/>
  <c r="Z30" i="22" s="1"/>
  <c r="W27" i="1"/>
  <c r="AB29" i="22" s="1"/>
  <c r="U27" i="1"/>
  <c r="Z29" i="22" s="1"/>
  <c r="W26" i="1"/>
  <c r="AB28" i="22" s="1"/>
  <c r="U26" i="1"/>
  <c r="Z28" i="22" s="1"/>
  <c r="W25" i="1"/>
  <c r="AB27" i="22" s="1"/>
  <c r="U25" i="1"/>
  <c r="Z27" i="22" s="1"/>
  <c r="W24" i="1"/>
  <c r="AB26" i="22" s="1"/>
  <c r="U24" i="1"/>
  <c r="Z26" i="22" s="1"/>
  <c r="W23" i="1"/>
  <c r="AB25" i="22" s="1"/>
  <c r="U23" i="1"/>
  <c r="Z25" i="22" s="1"/>
  <c r="W22" i="1"/>
  <c r="AB24" i="22" s="1"/>
  <c r="U22" i="1"/>
  <c r="Z24" i="22" s="1"/>
  <c r="W21" i="1"/>
  <c r="AB23" i="22" s="1"/>
  <c r="U21" i="1"/>
  <c r="Z23" i="22" s="1"/>
  <c r="W20" i="1"/>
  <c r="AB22" i="22" s="1"/>
  <c r="U20" i="1"/>
  <c r="Z22" i="22" s="1"/>
  <c r="W19" i="1"/>
  <c r="AB21" i="22" s="1"/>
  <c r="U19" i="1"/>
  <c r="Z21" i="22" s="1"/>
  <c r="W18" i="1"/>
  <c r="AB20" i="22" s="1"/>
  <c r="U18" i="1"/>
  <c r="Z20" i="22" s="1"/>
  <c r="W17" i="1"/>
  <c r="AB19" i="22" s="1"/>
  <c r="U17" i="1"/>
  <c r="Z19" i="22" s="1"/>
  <c r="W16" i="1"/>
  <c r="AB18" i="22" s="1"/>
  <c r="U16" i="1"/>
  <c r="Z18" i="22" s="1"/>
  <c r="W15" i="1"/>
  <c r="AB17" i="22" s="1"/>
  <c r="U15" i="1"/>
  <c r="Z17" i="22" s="1"/>
  <c r="W14" i="1"/>
  <c r="AB16" i="22" s="1"/>
  <c r="U14" i="1"/>
  <c r="Z16" i="22" s="1"/>
  <c r="S52" i="1"/>
  <c r="X54" i="22" s="1"/>
  <c r="Q52" i="1"/>
  <c r="V54" i="22" s="1"/>
  <c r="S51" i="1"/>
  <c r="X53" i="22" s="1"/>
  <c r="Q51" i="1"/>
  <c r="V53" i="22" s="1"/>
  <c r="S50" i="1"/>
  <c r="X52" i="22" s="1"/>
  <c r="Q50" i="1"/>
  <c r="V52" i="22" s="1"/>
  <c r="S49" i="1"/>
  <c r="X51" i="22" s="1"/>
  <c r="Q49" i="1"/>
  <c r="V51" i="22" s="1"/>
  <c r="S48" i="1"/>
  <c r="X50" i="22" s="1"/>
  <c r="Q48" i="1"/>
  <c r="V50" i="22" s="1"/>
  <c r="S47" i="1"/>
  <c r="X49" i="22" s="1"/>
  <c r="Q47" i="1"/>
  <c r="V49" i="22" s="1"/>
  <c r="S46" i="1"/>
  <c r="X48" i="22" s="1"/>
  <c r="Q46" i="1"/>
  <c r="V48" i="22" s="1"/>
  <c r="S45" i="1"/>
  <c r="X47" i="22" s="1"/>
  <c r="Q45" i="1"/>
  <c r="V47" i="22" s="1"/>
  <c r="S44" i="1"/>
  <c r="X46" i="22" s="1"/>
  <c r="Q44" i="1"/>
  <c r="V46" i="22" s="1"/>
  <c r="S43" i="1"/>
  <c r="X45" i="22" s="1"/>
  <c r="Q43" i="1"/>
  <c r="V45" i="22" s="1"/>
  <c r="S42" i="1"/>
  <c r="X44" i="22" s="1"/>
  <c r="Q42" i="1"/>
  <c r="V44" i="22" s="1"/>
  <c r="S41" i="1"/>
  <c r="X43" i="22" s="1"/>
  <c r="Q41" i="1"/>
  <c r="V43" i="22" s="1"/>
  <c r="S40" i="1"/>
  <c r="X42" i="22" s="1"/>
  <c r="Q40" i="1"/>
  <c r="V42" i="22" s="1"/>
  <c r="S39" i="1"/>
  <c r="X41" i="22" s="1"/>
  <c r="Q39" i="1"/>
  <c r="V41" i="22" s="1"/>
  <c r="S38" i="1"/>
  <c r="X40" i="22" s="1"/>
  <c r="Q38" i="1"/>
  <c r="V40" i="22" s="1"/>
  <c r="S37" i="1"/>
  <c r="X39" i="22" s="1"/>
  <c r="Q37" i="1"/>
  <c r="V39" i="22" s="1"/>
  <c r="S36" i="1"/>
  <c r="X38" i="22" s="1"/>
  <c r="Q36" i="1"/>
  <c r="V38" i="22" s="1"/>
  <c r="S35" i="1"/>
  <c r="X37" i="22" s="1"/>
  <c r="Q35" i="1"/>
  <c r="V37" i="22" s="1"/>
  <c r="S34" i="1"/>
  <c r="X36" i="22" s="1"/>
  <c r="Q34" i="1"/>
  <c r="V36" i="22" s="1"/>
  <c r="S33" i="1"/>
  <c r="X35" i="22" s="1"/>
  <c r="Q33" i="1"/>
  <c r="V35" i="22" s="1"/>
  <c r="S32" i="1"/>
  <c r="X34" i="22" s="1"/>
  <c r="Q32" i="1"/>
  <c r="V34" i="22" s="1"/>
  <c r="S31" i="1"/>
  <c r="X33" i="22" s="1"/>
  <c r="Q31" i="1"/>
  <c r="V33" i="22" s="1"/>
  <c r="S30" i="1"/>
  <c r="X32" i="22" s="1"/>
  <c r="Q30" i="1"/>
  <c r="V32" i="22" s="1"/>
  <c r="S29" i="1"/>
  <c r="X31" i="22" s="1"/>
  <c r="Q29" i="1"/>
  <c r="V31" i="22" s="1"/>
  <c r="S28" i="1"/>
  <c r="X30" i="22" s="1"/>
  <c r="Q28" i="1"/>
  <c r="V30" i="22" s="1"/>
  <c r="S27" i="1"/>
  <c r="X29" i="22" s="1"/>
  <c r="Q27" i="1"/>
  <c r="V29" i="22" s="1"/>
  <c r="S26" i="1"/>
  <c r="X28" i="22" s="1"/>
  <c r="Q26" i="1"/>
  <c r="V28" i="22" s="1"/>
  <c r="S25" i="1"/>
  <c r="X27" i="22" s="1"/>
  <c r="Q25" i="1"/>
  <c r="V27" i="22" s="1"/>
  <c r="S24" i="1"/>
  <c r="X26" i="22" s="1"/>
  <c r="Q24" i="1"/>
  <c r="V26" i="22" s="1"/>
  <c r="S23" i="1"/>
  <c r="X25" i="22" s="1"/>
  <c r="Q23" i="1"/>
  <c r="V25" i="22" s="1"/>
  <c r="S22" i="1"/>
  <c r="X24" i="22" s="1"/>
  <c r="Q22" i="1"/>
  <c r="V24" i="22" s="1"/>
  <c r="S21" i="1"/>
  <c r="X23" i="22" s="1"/>
  <c r="Q21" i="1"/>
  <c r="V23" i="22" s="1"/>
  <c r="S20" i="1"/>
  <c r="X22" i="22" s="1"/>
  <c r="Q20" i="1"/>
  <c r="V22" i="22" s="1"/>
  <c r="S19" i="1"/>
  <c r="X21" i="22" s="1"/>
  <c r="Q19" i="1"/>
  <c r="V21" i="22" s="1"/>
  <c r="S18" i="1"/>
  <c r="X20" i="22" s="1"/>
  <c r="Q18" i="1"/>
  <c r="V20" i="22" s="1"/>
  <c r="S17" i="1"/>
  <c r="X19" i="22" s="1"/>
  <c r="Q17" i="1"/>
  <c r="V19" i="22" s="1"/>
  <c r="S16" i="1"/>
  <c r="X18" i="22" s="1"/>
  <c r="Q16" i="1"/>
  <c r="V18" i="22" s="1"/>
  <c r="S15" i="1"/>
  <c r="X17" i="22" s="1"/>
  <c r="Q15" i="1"/>
  <c r="V17" i="22" s="1"/>
  <c r="S14" i="1"/>
  <c r="X16" i="22" s="1"/>
  <c r="Q14" i="1"/>
  <c r="V16" i="22" s="1"/>
  <c r="S13" i="1"/>
  <c r="X15" i="22" s="1"/>
  <c r="Q13" i="1"/>
  <c r="V15" i="22" s="1"/>
  <c r="S12" i="1"/>
  <c r="X14" i="22" s="1"/>
  <c r="Q12" i="1"/>
  <c r="V14" i="22" s="1"/>
  <c r="S11" i="1"/>
  <c r="X13" i="22" s="1"/>
  <c r="Q11" i="1"/>
  <c r="V13" i="22" s="1"/>
  <c r="S10" i="1"/>
  <c r="X12" i="22" s="1"/>
  <c r="Q10" i="1"/>
  <c r="V12" i="22" s="1"/>
  <c r="S9" i="1"/>
  <c r="X11" i="22" s="1"/>
  <c r="Q9" i="1"/>
  <c r="V11" i="22" s="1"/>
  <c r="S8" i="1"/>
  <c r="X10" i="22" s="1"/>
  <c r="Q8" i="1"/>
  <c r="V10" i="22" s="1"/>
  <c r="O8" i="1"/>
  <c r="T10" i="22" s="1"/>
  <c r="O9" i="1"/>
  <c r="T11" i="22" s="1"/>
  <c r="O10" i="1"/>
  <c r="T12" i="22" s="1"/>
  <c r="O11" i="1"/>
  <c r="T13" i="22" s="1"/>
  <c r="O12" i="1"/>
  <c r="T14" i="22" s="1"/>
  <c r="O13" i="1"/>
  <c r="T15" i="22" s="1"/>
  <c r="O14" i="1"/>
  <c r="T16" i="22" s="1"/>
  <c r="O15" i="1"/>
  <c r="T17" i="22" s="1"/>
  <c r="O16" i="1"/>
  <c r="T18" i="22" s="1"/>
  <c r="O17" i="1"/>
  <c r="T19" i="22" s="1"/>
  <c r="O18" i="1"/>
  <c r="T20" i="22" s="1"/>
  <c r="O19" i="1"/>
  <c r="T21" i="22" s="1"/>
  <c r="O20" i="1"/>
  <c r="T22" i="22" s="1"/>
  <c r="O21" i="1"/>
  <c r="T23" i="22" s="1"/>
  <c r="O22" i="1"/>
  <c r="T24" i="22" s="1"/>
  <c r="O23" i="1"/>
  <c r="T25" i="22" s="1"/>
  <c r="O24" i="1"/>
  <c r="T26" i="22" s="1"/>
  <c r="O25" i="1"/>
  <c r="T27" i="22" s="1"/>
  <c r="O26" i="1"/>
  <c r="T28" i="22" s="1"/>
  <c r="O27" i="1"/>
  <c r="T29" i="22" s="1"/>
  <c r="O28" i="1"/>
  <c r="T30" i="22" s="1"/>
  <c r="O29" i="1"/>
  <c r="T31" i="22" s="1"/>
  <c r="O30" i="1"/>
  <c r="T32" i="22" s="1"/>
  <c r="O31" i="1"/>
  <c r="T33" i="22" s="1"/>
  <c r="O32" i="1"/>
  <c r="T34" i="22" s="1"/>
  <c r="O33" i="1"/>
  <c r="T35" i="22" s="1"/>
  <c r="O34" i="1"/>
  <c r="T36" i="22" s="1"/>
  <c r="O35" i="1"/>
  <c r="T37" i="22" s="1"/>
  <c r="O36" i="1"/>
  <c r="T38" i="22" s="1"/>
  <c r="O37" i="1"/>
  <c r="T39" i="22" s="1"/>
  <c r="O38" i="1"/>
  <c r="T40" i="22" s="1"/>
  <c r="O39" i="1"/>
  <c r="T41" i="22" s="1"/>
  <c r="O40" i="1"/>
  <c r="T42" i="22" s="1"/>
  <c r="O41" i="1"/>
  <c r="T43" i="22" s="1"/>
  <c r="O42" i="1"/>
  <c r="T44" i="22" s="1"/>
  <c r="O43" i="1"/>
  <c r="T45" i="22" s="1"/>
  <c r="O44" i="1"/>
  <c r="T46" i="22" s="1"/>
  <c r="O45" i="1"/>
  <c r="T47" i="22" s="1"/>
  <c r="O46" i="1"/>
  <c r="T48" i="22" s="1"/>
  <c r="O47" i="1"/>
  <c r="T49" i="22" s="1"/>
  <c r="O48" i="1"/>
  <c r="T50" i="22" s="1"/>
  <c r="O49" i="1"/>
  <c r="T51" i="22" s="1"/>
  <c r="O50" i="1"/>
  <c r="T52" i="22" s="1"/>
  <c r="O51" i="1"/>
  <c r="T53" i="22" s="1"/>
  <c r="O52" i="1"/>
  <c r="T54" i="22" s="1"/>
  <c r="O7" i="1"/>
  <c r="T9" i="22" s="1"/>
  <c r="M8" i="1"/>
  <c r="R10" i="22" s="1"/>
  <c r="M9" i="1"/>
  <c r="R11" i="22" s="1"/>
  <c r="M10" i="1"/>
  <c r="R12" i="22" s="1"/>
  <c r="M11" i="1"/>
  <c r="R13" i="22" s="1"/>
  <c r="M12" i="1"/>
  <c r="R14" i="22" s="1"/>
  <c r="M13" i="1"/>
  <c r="R15" i="22" s="1"/>
  <c r="M14" i="1"/>
  <c r="R16" i="22" s="1"/>
  <c r="M15" i="1"/>
  <c r="R17" i="22" s="1"/>
  <c r="M16" i="1"/>
  <c r="R18" i="22" s="1"/>
  <c r="M17" i="1"/>
  <c r="R19" i="22" s="1"/>
  <c r="M18" i="1"/>
  <c r="R20" i="22" s="1"/>
  <c r="M19" i="1"/>
  <c r="R21" i="22" s="1"/>
  <c r="M20" i="1"/>
  <c r="R22" i="22" s="1"/>
  <c r="M21" i="1"/>
  <c r="R23" i="22" s="1"/>
  <c r="M22" i="1"/>
  <c r="R24" i="22" s="1"/>
  <c r="M23" i="1"/>
  <c r="R25" i="22" s="1"/>
  <c r="M24" i="1"/>
  <c r="R26" i="22" s="1"/>
  <c r="M25" i="1"/>
  <c r="R27" i="22" s="1"/>
  <c r="M26" i="1"/>
  <c r="R28" i="22" s="1"/>
  <c r="M27" i="1"/>
  <c r="R29" i="22" s="1"/>
  <c r="M28" i="1"/>
  <c r="R30" i="22" s="1"/>
  <c r="M29" i="1"/>
  <c r="R31" i="22" s="1"/>
  <c r="M30" i="1"/>
  <c r="R32" i="22" s="1"/>
  <c r="M31" i="1"/>
  <c r="R33" i="22" s="1"/>
  <c r="M32" i="1"/>
  <c r="R34" i="22" s="1"/>
  <c r="M33" i="1"/>
  <c r="R35" i="22" s="1"/>
  <c r="M34" i="1"/>
  <c r="R36" i="22" s="1"/>
  <c r="M35" i="1"/>
  <c r="R37" i="22" s="1"/>
  <c r="M36" i="1"/>
  <c r="R38" i="22" s="1"/>
  <c r="M37" i="1"/>
  <c r="R39" i="22" s="1"/>
  <c r="M38" i="1"/>
  <c r="R40" i="22" s="1"/>
  <c r="M39" i="1"/>
  <c r="R41" i="22" s="1"/>
  <c r="M40" i="1"/>
  <c r="R42" i="22" s="1"/>
  <c r="M41" i="1"/>
  <c r="R43" i="22" s="1"/>
  <c r="M42" i="1"/>
  <c r="R44" i="22" s="1"/>
  <c r="M43" i="1"/>
  <c r="R45" i="22" s="1"/>
  <c r="M44" i="1"/>
  <c r="R46" i="22" s="1"/>
  <c r="M45" i="1"/>
  <c r="R47" i="22" s="1"/>
  <c r="M46" i="1"/>
  <c r="R48" i="22" s="1"/>
  <c r="M47" i="1"/>
  <c r="R49" i="22" s="1"/>
  <c r="M48" i="1"/>
  <c r="R50" i="22" s="1"/>
  <c r="M49" i="1"/>
  <c r="R51" i="22" s="1"/>
  <c r="M50" i="1"/>
  <c r="R52" i="22" s="1"/>
  <c r="M51" i="1"/>
  <c r="R53" i="22" s="1"/>
  <c r="M52" i="1"/>
  <c r="R54" i="22" s="1"/>
  <c r="M7" i="1"/>
  <c r="R9" i="22" s="1"/>
  <c r="F5" i="16" l="1" a="1"/>
  <c r="F5" i="16" s="1"/>
  <c r="F15" i="16" a="1"/>
  <c r="F15" i="16" s="1"/>
  <c r="F15" i="14" a="1"/>
  <c r="F15" i="14" s="1"/>
  <c r="F14" i="14" a="1"/>
  <c r="F14" i="14" s="1"/>
  <c r="F13" i="14" a="1"/>
  <c r="F13" i="14" s="1"/>
  <c r="F16" i="16" a="1"/>
  <c r="F16" i="16" s="1"/>
  <c r="F17" i="16" a="1"/>
  <c r="F17" i="16" s="1"/>
  <c r="F14" i="16" a="1"/>
  <c r="F14" i="16" s="1"/>
  <c r="F11" i="16" a="1"/>
  <c r="F11" i="16" s="1"/>
  <c r="F8" i="15" a="1"/>
  <c r="F8" i="15" s="1"/>
  <c r="F6" i="15" a="1"/>
  <c r="F6" i="15" s="1"/>
  <c r="F16" i="14" a="1"/>
  <c r="F16" i="14" s="1"/>
  <c r="F7" i="15" a="1"/>
  <c r="F7" i="15" s="1"/>
  <c r="F9" i="15" a="1"/>
  <c r="F9" i="15" s="1"/>
  <c r="F12" i="16" a="1"/>
  <c r="F12" i="16" s="1"/>
  <c r="F8" i="16" a="1"/>
  <c r="F8" i="16" s="1"/>
  <c r="F4" i="16" a="1"/>
  <c r="F4" i="16" s="1"/>
  <c r="F11" i="15" a="1"/>
  <c r="F11" i="15" s="1"/>
  <c r="F10" i="15" a="1"/>
  <c r="F10" i="15" s="1"/>
  <c r="F15" i="15" a="1"/>
  <c r="F15" i="15" s="1"/>
  <c r="F12" i="14" a="1"/>
  <c r="F12" i="14" s="1"/>
  <c r="F14" i="15" a="1"/>
  <c r="F14" i="15" s="1"/>
  <c r="F13" i="15" a="1"/>
  <c r="F13" i="15" s="1"/>
  <c r="F11" i="18" a="1"/>
  <c r="F11" i="18" s="1"/>
  <c r="H11" i="18" s="1"/>
  <c r="Q12" i="12" s="1"/>
  <c r="G11" i="18"/>
  <c r="F11" i="17" a="1"/>
  <c r="F11" i="17" s="1"/>
  <c r="H11" i="17" s="1"/>
  <c r="O12" i="12" s="1"/>
  <c r="G7" i="17"/>
  <c r="F7" i="17" a="1"/>
  <c r="F7" i="17" s="1"/>
  <c r="H7" i="17" s="1"/>
  <c r="O8" i="12" s="1"/>
  <c r="G7" i="18"/>
  <c r="F7" i="18" a="1"/>
  <c r="F7" i="18" s="1"/>
  <c r="H7" i="18" s="1"/>
  <c r="Q8" i="12" s="1"/>
  <c r="G4" i="18"/>
  <c r="F15" i="17" a="1"/>
  <c r="F15" i="17" s="1"/>
  <c r="H15" i="17" s="1"/>
  <c r="O16" i="12" s="1"/>
  <c r="G15" i="17"/>
  <c r="G15" i="18"/>
  <c r="F15" i="18" a="1"/>
  <c r="F15" i="18" s="1"/>
  <c r="H15" i="18" s="1"/>
  <c r="Q16" i="12" s="1"/>
  <c r="G16" i="18"/>
  <c r="F16" i="18" a="1"/>
  <c r="F16" i="18" s="1"/>
  <c r="H16" i="18" s="1"/>
  <c r="I16" i="18" s="1"/>
  <c r="F6" i="13" a="1"/>
  <c r="F6" i="13" s="1"/>
  <c r="G16" i="17"/>
  <c r="F17" i="17" a="1"/>
  <c r="F17" i="17" s="1"/>
  <c r="H17" i="17" s="1"/>
  <c r="O18" i="12" s="1"/>
  <c r="G17" i="17"/>
  <c r="G17" i="18"/>
  <c r="F17" i="18" a="1"/>
  <c r="F17" i="18" s="1"/>
  <c r="H17" i="18" s="1"/>
  <c r="I17" i="18" s="1"/>
  <c r="F12" i="17" a="1"/>
  <c r="F12" i="17" s="1"/>
  <c r="H12" i="17" s="1"/>
  <c r="O13" i="12" s="1"/>
  <c r="G12" i="17"/>
  <c r="F4" i="15" a="1"/>
  <c r="F4" i="15" s="1"/>
  <c r="F12" i="18" a="1"/>
  <c r="F12" i="18" s="1"/>
  <c r="H12" i="18" s="1"/>
  <c r="Q13" i="12" s="1"/>
  <c r="G13" i="18"/>
  <c r="F13" i="18" a="1"/>
  <c r="F13" i="18" s="1"/>
  <c r="H13" i="18" s="1"/>
  <c r="Q14" i="12" s="1"/>
  <c r="F13" i="17" a="1"/>
  <c r="F13" i="17" s="1"/>
  <c r="H13" i="17" s="1"/>
  <c r="O14" i="12" s="1"/>
  <c r="F7" i="14" a="1"/>
  <c r="F7" i="14" s="1"/>
  <c r="G14" i="17"/>
  <c r="F14" i="17" a="1"/>
  <c r="F14" i="17" s="1"/>
  <c r="H14" i="17" s="1"/>
  <c r="O15" i="12" s="1"/>
  <c r="G14" i="18"/>
  <c r="F14" i="18" a="1"/>
  <c r="F14" i="18" s="1"/>
  <c r="H14" i="18" s="1"/>
  <c r="Q15" i="12" s="1"/>
  <c r="I30" i="17"/>
  <c r="O31" i="12"/>
  <c r="I46" i="17"/>
  <c r="O47" i="12"/>
  <c r="I52" i="18"/>
  <c r="Q53" i="12"/>
  <c r="I24" i="18"/>
  <c r="Q25" i="12"/>
  <c r="I38" i="17"/>
  <c r="O39" i="12"/>
  <c r="I19" i="17"/>
  <c r="O20" i="12"/>
  <c r="I30" i="18"/>
  <c r="Q31" i="12"/>
  <c r="I23" i="18"/>
  <c r="Q24" i="12"/>
  <c r="I52" i="17"/>
  <c r="O53" i="12"/>
  <c r="I18" i="17"/>
  <c r="O19" i="12"/>
  <c r="I10" i="17"/>
  <c r="O11" i="12"/>
  <c r="I44" i="18"/>
  <c r="Q45" i="12"/>
  <c r="I22" i="18"/>
  <c r="Q23" i="12"/>
  <c r="I43" i="17"/>
  <c r="O44" i="12"/>
  <c r="I37" i="17"/>
  <c r="O38" i="12"/>
  <c r="I29" i="18"/>
  <c r="Q30" i="12"/>
  <c r="I21" i="18"/>
  <c r="Q22" i="12"/>
  <c r="I29" i="17"/>
  <c r="O30" i="12"/>
  <c r="I16" i="17"/>
  <c r="O17" i="12"/>
  <c r="I8" i="17"/>
  <c r="O9" i="12"/>
  <c r="I28" i="18"/>
  <c r="Q29" i="12"/>
  <c r="I20" i="18"/>
  <c r="Q21" i="12"/>
  <c r="I41" i="17"/>
  <c r="O42" i="12"/>
  <c r="I35" i="17"/>
  <c r="O36" i="12"/>
  <c r="I28" i="17"/>
  <c r="O29" i="12"/>
  <c r="I41" i="18"/>
  <c r="Q42" i="12"/>
  <c r="I34" i="18"/>
  <c r="Q35" i="12"/>
  <c r="I19" i="18"/>
  <c r="Q20" i="12"/>
  <c r="I48" i="17"/>
  <c r="O49" i="12"/>
  <c r="I40" i="17"/>
  <c r="O41" i="12"/>
  <c r="I34" i="17"/>
  <c r="O35" i="12"/>
  <c r="I40" i="18"/>
  <c r="Q41" i="12"/>
  <c r="I33" i="18"/>
  <c r="Q34" i="12"/>
  <c r="I18" i="18"/>
  <c r="Q19" i="12"/>
  <c r="I47" i="17"/>
  <c r="O48" i="12"/>
  <c r="I20" i="17"/>
  <c r="O21" i="12"/>
  <c r="I32" i="18"/>
  <c r="Q33" i="12"/>
  <c r="I25" i="18"/>
  <c r="Q26" i="12"/>
  <c r="G4" i="17"/>
  <c r="G3" i="17"/>
  <c r="G6" i="17"/>
  <c r="I44" i="17"/>
  <c r="I42" i="18"/>
  <c r="I45" i="17"/>
  <c r="I42" i="17"/>
  <c r="I36" i="17"/>
  <c r="I31" i="18"/>
  <c r="I9" i="17"/>
  <c r="I43" i="18"/>
  <c r="F12" i="13" a="1"/>
  <c r="F12" i="13" s="1"/>
  <c r="F5" i="13" a="1"/>
  <c r="F5" i="13" s="1"/>
  <c r="F17" i="15" a="1"/>
  <c r="F17" i="15" s="1"/>
  <c r="F6" i="14" a="1"/>
  <c r="F6" i="14" s="1"/>
  <c r="F16" i="15" a="1"/>
  <c r="F16" i="15" s="1"/>
  <c r="F5" i="14" a="1"/>
  <c r="F5" i="14" s="1"/>
  <c r="F11" i="13" a="1"/>
  <c r="F11" i="13" s="1"/>
  <c r="F4" i="13" a="1"/>
  <c r="F4" i="13" s="1"/>
  <c r="F4" i="14" a="1"/>
  <c r="F4" i="14" s="1"/>
  <c r="F13" i="16" a="1"/>
  <c r="F13" i="16" s="1"/>
  <c r="F6" i="16" a="1"/>
  <c r="F6" i="16" s="1"/>
  <c r="F11" i="14" a="1"/>
  <c r="F11" i="14" s="1"/>
  <c r="F17" i="13" a="1"/>
  <c r="F17" i="13" s="1"/>
  <c r="F10" i="13" a="1"/>
  <c r="F10" i="13" s="1"/>
  <c r="F10" i="14" a="1"/>
  <c r="F10" i="14" s="1"/>
  <c r="F10" i="16" a="1"/>
  <c r="F10" i="16" s="1"/>
  <c r="F17" i="14" a="1"/>
  <c r="F17" i="14" s="1"/>
  <c r="F3" i="13" a="1"/>
  <c r="F3" i="13" s="1"/>
  <c r="F16" i="13" a="1"/>
  <c r="F16" i="13" s="1"/>
  <c r="F9" i="13" a="1"/>
  <c r="F9" i="13" s="1"/>
  <c r="F5" i="15" a="1"/>
  <c r="F5" i="15" s="1"/>
  <c r="F9" i="14" a="1"/>
  <c r="F9" i="14" s="1"/>
  <c r="F3" i="15" a="1"/>
  <c r="F3" i="15" s="1"/>
  <c r="F8" i="13" a="1"/>
  <c r="F8" i="13" s="1"/>
  <c r="F3" i="14" a="1"/>
  <c r="F3" i="14" s="1"/>
  <c r="F15" i="13" a="1"/>
  <c r="F15" i="13" s="1"/>
  <c r="F7" i="13" a="1"/>
  <c r="F7" i="13" s="1"/>
  <c r="F8" i="14" a="1"/>
  <c r="F8" i="14" s="1"/>
  <c r="G5" i="18"/>
  <c r="F14" i="13" a="1"/>
  <c r="F14" i="13" s="1"/>
  <c r="F13" i="13" a="1"/>
  <c r="F13" i="13" s="1"/>
  <c r="F3" i="16" a="1"/>
  <c r="F3" i="16" s="1"/>
  <c r="F45" i="16" a="1"/>
  <c r="F45" i="16" s="1"/>
  <c r="F33" i="16" a="1"/>
  <c r="F33" i="16" s="1"/>
  <c r="F21" i="16" a="1"/>
  <c r="F21" i="16" s="1"/>
  <c r="F9" i="16" a="1"/>
  <c r="F9" i="16" s="1"/>
  <c r="F46" i="21" a="1"/>
  <c r="F46" i="21" s="1"/>
  <c r="W47" i="12" s="1"/>
  <c r="F34" i="21" a="1"/>
  <c r="F34" i="21" s="1"/>
  <c r="W35" i="12" s="1"/>
  <c r="F22" i="21" a="1"/>
  <c r="F22" i="21" s="1"/>
  <c r="W23" i="12" s="1"/>
  <c r="F10" i="21" a="1"/>
  <c r="F10" i="21" s="1"/>
  <c r="W11" i="12" s="1"/>
  <c r="F47" i="20" a="1"/>
  <c r="F47" i="20" s="1"/>
  <c r="U48" i="12" s="1"/>
  <c r="F35" i="20" a="1"/>
  <c r="F35" i="20" s="1"/>
  <c r="U36" i="12" s="1"/>
  <c r="F23" i="20" a="1"/>
  <c r="F23" i="20" s="1"/>
  <c r="U24" i="12" s="1"/>
  <c r="F11" i="20" a="1"/>
  <c r="F11" i="20" s="1"/>
  <c r="U12" i="12" s="1"/>
  <c r="F48" i="19" a="1"/>
  <c r="F48" i="19" s="1"/>
  <c r="S49" i="12" s="1"/>
  <c r="F36" i="19" a="1"/>
  <c r="F36" i="19" s="1"/>
  <c r="S37" i="12" s="1"/>
  <c r="F24" i="19" a="1"/>
  <c r="F24" i="19" s="1"/>
  <c r="S25" i="12" s="1"/>
  <c r="F12" i="19" a="1"/>
  <c r="F12" i="19" s="1"/>
  <c r="S13" i="12" s="1"/>
  <c r="H41" i="16" a="1"/>
  <c r="H41" i="16" s="1"/>
  <c r="M42" i="12" s="1"/>
  <c r="H29" i="16" a="1"/>
  <c r="H29" i="16" s="1"/>
  <c r="M30" i="12" s="1"/>
  <c r="H42" i="21" a="1"/>
  <c r="H42" i="21" s="1"/>
  <c r="H30" i="21" a="1"/>
  <c r="H30" i="21" s="1"/>
  <c r="H18" i="21" a="1"/>
  <c r="H18" i="21" s="1"/>
  <c r="H6" i="21" a="1"/>
  <c r="H6" i="21" s="1"/>
  <c r="H43" i="20" a="1"/>
  <c r="H43" i="20" s="1"/>
  <c r="H31" i="20" a="1"/>
  <c r="H31" i="20" s="1"/>
  <c r="H19" i="20" a="1"/>
  <c r="H19" i="20" s="1"/>
  <c r="H7" i="20" a="1"/>
  <c r="H7" i="20" s="1"/>
  <c r="H44" i="19" a="1"/>
  <c r="H44" i="19" s="1"/>
  <c r="H32" i="19" a="1"/>
  <c r="H32" i="19" s="1"/>
  <c r="H20" i="19" a="1"/>
  <c r="H20" i="19" s="1"/>
  <c r="H8" i="19" a="1"/>
  <c r="H8" i="19" s="1"/>
  <c r="H46" i="16" a="1"/>
  <c r="H46" i="16" s="1"/>
  <c r="M47" i="12" s="1"/>
  <c r="H34" i="16" a="1"/>
  <c r="H34" i="16" s="1"/>
  <c r="M35" i="12" s="1"/>
  <c r="H22" i="16" a="1"/>
  <c r="H22" i="16" s="1"/>
  <c r="M23" i="12" s="1"/>
  <c r="F7" i="16" a="1"/>
  <c r="F7" i="16" s="1"/>
  <c r="H47" i="21" a="1"/>
  <c r="H47" i="21" s="1"/>
  <c r="H35" i="21" a="1"/>
  <c r="H35" i="21" s="1"/>
  <c r="H23" i="21" a="1"/>
  <c r="H23" i="21" s="1"/>
  <c r="H11" i="21" a="1"/>
  <c r="H11" i="21" s="1"/>
  <c r="H48" i="20" a="1"/>
  <c r="H48" i="20" s="1"/>
  <c r="H36" i="20" a="1"/>
  <c r="H36" i="20" s="1"/>
  <c r="H24" i="20" a="1"/>
  <c r="H24" i="20" s="1"/>
  <c r="H12" i="20" a="1"/>
  <c r="H12" i="20" s="1"/>
  <c r="H49" i="19" a="1"/>
  <c r="H49" i="19" s="1"/>
  <c r="H37" i="19" a="1"/>
  <c r="H37" i="19" s="1"/>
  <c r="H25" i="19" a="1"/>
  <c r="H25" i="19" s="1"/>
  <c r="H13" i="19" a="1"/>
  <c r="H13" i="19" s="1"/>
  <c r="H48" i="18"/>
  <c r="Q49" i="12" s="1"/>
  <c r="H36" i="18"/>
  <c r="Q37" i="12" s="1"/>
  <c r="H47" i="18"/>
  <c r="Q48" i="12" s="1"/>
  <c r="H10" i="18"/>
  <c r="Q11" i="12" s="1"/>
  <c r="H35" i="18"/>
  <c r="Q36" i="12" s="1"/>
  <c r="H46" i="18"/>
  <c r="Q47" i="12" s="1"/>
  <c r="H45" i="18"/>
  <c r="Q46" i="12" s="1"/>
  <c r="H9" i="18"/>
  <c r="Q10" i="12" s="1"/>
  <c r="H8" i="18"/>
  <c r="Q9" i="12" s="1"/>
  <c r="H39" i="18"/>
  <c r="Q40" i="12" s="1"/>
  <c r="H38" i="18"/>
  <c r="Q39" i="12" s="1"/>
  <c r="H37" i="18"/>
  <c r="Q38" i="12" s="1"/>
  <c r="H27" i="18"/>
  <c r="Q28" i="12" s="1"/>
  <c r="H51" i="18"/>
  <c r="Q52" i="12" s="1"/>
  <c r="H50" i="18"/>
  <c r="Q51" i="12" s="1"/>
  <c r="H49" i="18"/>
  <c r="Q50" i="12" s="1"/>
  <c r="H26" i="18"/>
  <c r="Q27" i="12" s="1"/>
  <c r="H23" i="17"/>
  <c r="O24" i="12" s="1"/>
  <c r="H31" i="17"/>
  <c r="O32" i="12" s="1"/>
  <c r="H39" i="17"/>
  <c r="O40" i="12" s="1"/>
  <c r="H27" i="17"/>
  <c r="O28" i="12" s="1"/>
  <c r="H49" i="17"/>
  <c r="O50" i="12" s="1"/>
  <c r="H26" i="17"/>
  <c r="O27" i="12" s="1"/>
  <c r="H25" i="17"/>
  <c r="O26" i="12" s="1"/>
  <c r="H51" i="17"/>
  <c r="O52" i="12" s="1"/>
  <c r="H22" i="17"/>
  <c r="O23" i="12" s="1"/>
  <c r="H50" i="17"/>
  <c r="O51" i="12" s="1"/>
  <c r="H33" i="17"/>
  <c r="O34" i="12" s="1"/>
  <c r="H24" i="17"/>
  <c r="O25" i="12" s="1"/>
  <c r="H21" i="17"/>
  <c r="O22" i="12" s="1"/>
  <c r="H32" i="17"/>
  <c r="O33" i="12" s="1"/>
  <c r="O51" i="17"/>
  <c r="BW53" i="22" s="1"/>
  <c r="M51" i="17"/>
  <c r="BU53" i="22" s="1"/>
  <c r="BV53" i="22"/>
  <c r="BV54" i="22"/>
  <c r="O52" i="17"/>
  <c r="BW54" i="22" s="1"/>
  <c r="M52" i="17"/>
  <c r="BU54" i="22" s="1"/>
  <c r="I7" i="17" l="1"/>
  <c r="I17" i="17"/>
  <c r="I7" i="18"/>
  <c r="Q18" i="12"/>
  <c r="Q17" i="12"/>
  <c r="F6" i="17" a="1"/>
  <c r="F6" i="17" s="1"/>
  <c r="F4" i="17" a="1"/>
  <c r="F4" i="17" s="1"/>
  <c r="F3" i="17" a="1"/>
  <c r="F3" i="17" s="1"/>
  <c r="I33" i="17"/>
  <c r="I22" i="17"/>
  <c r="I12" i="17"/>
  <c r="I8" i="18"/>
  <c r="I14" i="17"/>
  <c r="I26" i="18"/>
  <c r="I9" i="18"/>
  <c r="I39" i="18"/>
  <c r="I50" i="17"/>
  <c r="I15" i="18"/>
  <c r="I51" i="17"/>
  <c r="I13" i="18"/>
  <c r="I45" i="18"/>
  <c r="I48" i="18"/>
  <c r="I25" i="17"/>
  <c r="I26" i="17"/>
  <c r="I50" i="18"/>
  <c r="I10" i="18"/>
  <c r="I32" i="17"/>
  <c r="I49" i="17"/>
  <c r="I51" i="18"/>
  <c r="I11" i="18"/>
  <c r="I21" i="17"/>
  <c r="I27" i="17"/>
  <c r="I27" i="18"/>
  <c r="I47" i="18"/>
  <c r="I31" i="17"/>
  <c r="I23" i="17"/>
  <c r="I15" i="17"/>
  <c r="I46" i="18"/>
  <c r="I13" i="17"/>
  <c r="I39" i="17"/>
  <c r="I37" i="18"/>
  <c r="I12" i="18"/>
  <c r="I49" i="18"/>
  <c r="I14" i="18"/>
  <c r="I35" i="18"/>
  <c r="I24" i="17"/>
  <c r="I11" i="17"/>
  <c r="I38" i="18"/>
  <c r="I36" i="18"/>
  <c r="F3" i="18" a="1"/>
  <c r="F3" i="18" s="1"/>
  <c r="H5" i="12" l="1"/>
  <c r="J5" i="12"/>
  <c r="L5" i="12"/>
  <c r="N5" i="12"/>
  <c r="P5" i="12"/>
  <c r="R5" i="12"/>
  <c r="T5" i="12"/>
  <c r="V5" i="12"/>
  <c r="H6" i="12"/>
  <c r="J6" i="12"/>
  <c r="N6" i="12"/>
  <c r="P6" i="12"/>
  <c r="R6" i="12"/>
  <c r="T6" i="12"/>
  <c r="V6" i="12"/>
  <c r="H7" i="12"/>
  <c r="J7" i="12"/>
  <c r="L7" i="12"/>
  <c r="N7" i="12"/>
  <c r="P7" i="12"/>
  <c r="R7" i="12"/>
  <c r="T7" i="12"/>
  <c r="V7" i="12"/>
  <c r="J8" i="12"/>
  <c r="L8" i="12"/>
  <c r="N8" i="12"/>
  <c r="P8" i="12"/>
  <c r="R8" i="12"/>
  <c r="T8" i="12"/>
  <c r="V8" i="12"/>
  <c r="H9" i="12"/>
  <c r="J9" i="12"/>
  <c r="L9" i="12"/>
  <c r="N9" i="12"/>
  <c r="P9" i="12"/>
  <c r="R9" i="12"/>
  <c r="T9" i="12"/>
  <c r="V9" i="12"/>
  <c r="H10" i="12"/>
  <c r="J10" i="12"/>
  <c r="L10" i="12"/>
  <c r="N10" i="12"/>
  <c r="P10" i="12"/>
  <c r="R10" i="12"/>
  <c r="T10" i="12"/>
  <c r="V10" i="12"/>
  <c r="H11" i="12"/>
  <c r="J11" i="12"/>
  <c r="L11" i="12"/>
  <c r="N11" i="12"/>
  <c r="P11" i="12"/>
  <c r="R11" i="12"/>
  <c r="T11" i="12"/>
  <c r="V11" i="12"/>
  <c r="H12" i="12"/>
  <c r="J12" i="12"/>
  <c r="L12" i="12"/>
  <c r="N12" i="12"/>
  <c r="P12" i="12"/>
  <c r="R12" i="12"/>
  <c r="T12" i="12"/>
  <c r="V12" i="12"/>
  <c r="H13" i="12"/>
  <c r="J13" i="12"/>
  <c r="L13" i="12"/>
  <c r="N13" i="12"/>
  <c r="P13" i="12"/>
  <c r="R13" i="12"/>
  <c r="T13" i="12"/>
  <c r="V13" i="12"/>
  <c r="H14" i="12"/>
  <c r="J14" i="12"/>
  <c r="L14" i="12"/>
  <c r="N14" i="12"/>
  <c r="P14" i="12"/>
  <c r="R14" i="12"/>
  <c r="T14" i="12"/>
  <c r="V14" i="12"/>
  <c r="H15" i="12"/>
  <c r="J15" i="12"/>
  <c r="L15" i="12"/>
  <c r="N15" i="12"/>
  <c r="P15" i="12"/>
  <c r="R15" i="12"/>
  <c r="T15" i="12"/>
  <c r="V15" i="12"/>
  <c r="H16" i="12"/>
  <c r="J16" i="12"/>
  <c r="L16" i="12"/>
  <c r="N16" i="12"/>
  <c r="P16" i="12"/>
  <c r="R16" i="12"/>
  <c r="T16" i="12"/>
  <c r="V16" i="12"/>
  <c r="H17" i="12"/>
  <c r="J17" i="12"/>
  <c r="L17" i="12"/>
  <c r="N17" i="12"/>
  <c r="P17" i="12"/>
  <c r="R17" i="12"/>
  <c r="T17" i="12"/>
  <c r="V17" i="12"/>
  <c r="H18" i="12"/>
  <c r="J18" i="12"/>
  <c r="L18" i="12"/>
  <c r="N18" i="12"/>
  <c r="P18" i="12"/>
  <c r="R18" i="12"/>
  <c r="T18" i="12"/>
  <c r="V18" i="12"/>
  <c r="H19" i="12"/>
  <c r="J19" i="12"/>
  <c r="L19" i="12"/>
  <c r="N19" i="12"/>
  <c r="P19" i="12"/>
  <c r="R19" i="12"/>
  <c r="T19" i="12"/>
  <c r="V19" i="12"/>
  <c r="H20" i="12"/>
  <c r="J20" i="12"/>
  <c r="L20" i="12"/>
  <c r="N20" i="12"/>
  <c r="P20" i="12"/>
  <c r="R20" i="12"/>
  <c r="T20" i="12"/>
  <c r="V20" i="12"/>
  <c r="H21" i="12"/>
  <c r="J21" i="12"/>
  <c r="L21" i="12"/>
  <c r="N21" i="12"/>
  <c r="P21" i="12"/>
  <c r="R21" i="12"/>
  <c r="T21" i="12"/>
  <c r="V21" i="12"/>
  <c r="H22" i="12"/>
  <c r="J22" i="12"/>
  <c r="L22" i="12"/>
  <c r="N22" i="12"/>
  <c r="P22" i="12"/>
  <c r="R22" i="12"/>
  <c r="T22" i="12"/>
  <c r="V22" i="12"/>
  <c r="H23" i="12"/>
  <c r="J23" i="12"/>
  <c r="L23" i="12"/>
  <c r="N23" i="12"/>
  <c r="P23" i="12"/>
  <c r="R23" i="12"/>
  <c r="T23" i="12"/>
  <c r="V23" i="12"/>
  <c r="H24" i="12"/>
  <c r="J24" i="12"/>
  <c r="L24" i="12"/>
  <c r="N24" i="12"/>
  <c r="P24" i="12"/>
  <c r="R24" i="12"/>
  <c r="T24" i="12"/>
  <c r="V24" i="12"/>
  <c r="H25" i="12"/>
  <c r="J25" i="12"/>
  <c r="L25" i="12"/>
  <c r="N25" i="12"/>
  <c r="P25" i="12"/>
  <c r="R25" i="12"/>
  <c r="T25" i="12"/>
  <c r="V25" i="12"/>
  <c r="H26" i="12"/>
  <c r="J26" i="12"/>
  <c r="L26" i="12"/>
  <c r="N26" i="12"/>
  <c r="P26" i="12"/>
  <c r="R26" i="12"/>
  <c r="T26" i="12"/>
  <c r="V26" i="12"/>
  <c r="H27" i="12"/>
  <c r="J27" i="12"/>
  <c r="L27" i="12"/>
  <c r="N27" i="12"/>
  <c r="P27" i="12"/>
  <c r="R27" i="12"/>
  <c r="T27" i="12"/>
  <c r="V27" i="12"/>
  <c r="H28" i="12"/>
  <c r="J28" i="12"/>
  <c r="L28" i="12"/>
  <c r="N28" i="12"/>
  <c r="P28" i="12"/>
  <c r="R28" i="12"/>
  <c r="T28" i="12"/>
  <c r="V28" i="12"/>
  <c r="H29" i="12"/>
  <c r="J29" i="12"/>
  <c r="L29" i="12"/>
  <c r="N29" i="12"/>
  <c r="P29" i="12"/>
  <c r="R29" i="12"/>
  <c r="T29" i="12"/>
  <c r="V29" i="12"/>
  <c r="H30" i="12"/>
  <c r="J30" i="12"/>
  <c r="L30" i="12"/>
  <c r="N30" i="12"/>
  <c r="P30" i="12"/>
  <c r="R30" i="12"/>
  <c r="T30" i="12"/>
  <c r="V30" i="12"/>
  <c r="H31" i="12"/>
  <c r="J31" i="12"/>
  <c r="L31" i="12"/>
  <c r="N31" i="12"/>
  <c r="P31" i="12"/>
  <c r="R31" i="12"/>
  <c r="T31" i="12"/>
  <c r="V31" i="12"/>
  <c r="H32" i="12"/>
  <c r="J32" i="12"/>
  <c r="L32" i="12"/>
  <c r="N32" i="12"/>
  <c r="P32" i="12"/>
  <c r="R32" i="12"/>
  <c r="T32" i="12"/>
  <c r="V32" i="12"/>
  <c r="H33" i="12"/>
  <c r="J33" i="12"/>
  <c r="L33" i="12"/>
  <c r="N33" i="12"/>
  <c r="P33" i="12"/>
  <c r="R33" i="12"/>
  <c r="T33" i="12"/>
  <c r="V33" i="12"/>
  <c r="H34" i="12"/>
  <c r="J34" i="12"/>
  <c r="L34" i="12"/>
  <c r="N34" i="12"/>
  <c r="P34" i="12"/>
  <c r="R34" i="12"/>
  <c r="T34" i="12"/>
  <c r="V34" i="12"/>
  <c r="H35" i="12"/>
  <c r="J35" i="12"/>
  <c r="L35" i="12"/>
  <c r="N35" i="12"/>
  <c r="P35" i="12"/>
  <c r="R35" i="12"/>
  <c r="T35" i="12"/>
  <c r="V35" i="12"/>
  <c r="H36" i="12"/>
  <c r="J36" i="12"/>
  <c r="L36" i="12"/>
  <c r="N36" i="12"/>
  <c r="P36" i="12"/>
  <c r="R36" i="12"/>
  <c r="T36" i="12"/>
  <c r="V36" i="12"/>
  <c r="H37" i="12"/>
  <c r="J37" i="12"/>
  <c r="L37" i="12"/>
  <c r="N37" i="12"/>
  <c r="P37" i="12"/>
  <c r="R37" i="12"/>
  <c r="T37" i="12"/>
  <c r="V37" i="12"/>
  <c r="H38" i="12"/>
  <c r="J38" i="12"/>
  <c r="L38" i="12"/>
  <c r="N38" i="12"/>
  <c r="P38" i="12"/>
  <c r="R38" i="12"/>
  <c r="T38" i="12"/>
  <c r="V38" i="12"/>
  <c r="H39" i="12"/>
  <c r="J39" i="12"/>
  <c r="L39" i="12"/>
  <c r="N39" i="12"/>
  <c r="P39" i="12"/>
  <c r="R39" i="12"/>
  <c r="T39" i="12"/>
  <c r="V39" i="12"/>
  <c r="H40" i="12"/>
  <c r="J40" i="12"/>
  <c r="L40" i="12"/>
  <c r="N40" i="12"/>
  <c r="P40" i="12"/>
  <c r="R40" i="12"/>
  <c r="T40" i="12"/>
  <c r="V40" i="12"/>
  <c r="H41" i="12"/>
  <c r="J41" i="12"/>
  <c r="L41" i="12"/>
  <c r="N41" i="12"/>
  <c r="P41" i="12"/>
  <c r="R41" i="12"/>
  <c r="T41" i="12"/>
  <c r="V41" i="12"/>
  <c r="H42" i="12"/>
  <c r="J42" i="12"/>
  <c r="L42" i="12"/>
  <c r="N42" i="12"/>
  <c r="P42" i="12"/>
  <c r="R42" i="12"/>
  <c r="T42" i="12"/>
  <c r="V42" i="12"/>
  <c r="H43" i="12"/>
  <c r="J43" i="12"/>
  <c r="L43" i="12"/>
  <c r="N43" i="12"/>
  <c r="P43" i="12"/>
  <c r="R43" i="12"/>
  <c r="T43" i="12"/>
  <c r="V43" i="12"/>
  <c r="H44" i="12"/>
  <c r="J44" i="12"/>
  <c r="L44" i="12"/>
  <c r="N44" i="12"/>
  <c r="P44" i="12"/>
  <c r="R44" i="12"/>
  <c r="T44" i="12"/>
  <c r="V44" i="12"/>
  <c r="H45" i="12"/>
  <c r="J45" i="12"/>
  <c r="L45" i="12"/>
  <c r="N45" i="12"/>
  <c r="P45" i="12"/>
  <c r="R45" i="12"/>
  <c r="T45" i="12"/>
  <c r="V45" i="12"/>
  <c r="H46" i="12"/>
  <c r="J46" i="12"/>
  <c r="L46" i="12"/>
  <c r="N46" i="12"/>
  <c r="P46" i="12"/>
  <c r="R46" i="12"/>
  <c r="T46" i="12"/>
  <c r="V46" i="12"/>
  <c r="H47" i="12"/>
  <c r="J47" i="12"/>
  <c r="L47" i="12"/>
  <c r="N47" i="12"/>
  <c r="P47" i="12"/>
  <c r="R47" i="12"/>
  <c r="T47" i="12"/>
  <c r="V47" i="12"/>
  <c r="H48" i="12"/>
  <c r="J48" i="12"/>
  <c r="L48" i="12"/>
  <c r="N48" i="12"/>
  <c r="P48" i="12"/>
  <c r="R48" i="12"/>
  <c r="T48" i="12"/>
  <c r="V48" i="12"/>
  <c r="H49" i="12"/>
  <c r="J49" i="12"/>
  <c r="L49" i="12"/>
  <c r="N49" i="12"/>
  <c r="P49" i="12"/>
  <c r="R49" i="12"/>
  <c r="T49" i="12"/>
  <c r="V49" i="12"/>
  <c r="H50" i="12"/>
  <c r="J50" i="12"/>
  <c r="L50" i="12"/>
  <c r="N50" i="12"/>
  <c r="P50" i="12"/>
  <c r="R50" i="12"/>
  <c r="T50" i="12"/>
  <c r="V50" i="12"/>
  <c r="H51" i="12"/>
  <c r="J51" i="12"/>
  <c r="L51" i="12"/>
  <c r="N51" i="12"/>
  <c r="P51" i="12"/>
  <c r="R51" i="12"/>
  <c r="T51" i="12"/>
  <c r="V51" i="12"/>
  <c r="H52" i="12"/>
  <c r="J52" i="12"/>
  <c r="L52" i="12"/>
  <c r="N52" i="12"/>
  <c r="P52" i="12"/>
  <c r="R52" i="12"/>
  <c r="T52" i="12"/>
  <c r="V52" i="12"/>
  <c r="H53" i="12"/>
  <c r="J53" i="12"/>
  <c r="L53" i="12"/>
  <c r="N53" i="12"/>
  <c r="P53" i="12"/>
  <c r="R53" i="12"/>
  <c r="T53" i="12"/>
  <c r="V53" i="12"/>
  <c r="V4" i="12"/>
  <c r="T4" i="12"/>
  <c r="R4" i="12"/>
  <c r="P4" i="12"/>
  <c r="N4" i="12"/>
  <c r="L4" i="12"/>
  <c r="J4" i="12"/>
  <c r="F5" i="12"/>
  <c r="F6" i="12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36" i="12"/>
  <c r="F37" i="12"/>
  <c r="F38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F52" i="12"/>
  <c r="F53" i="12"/>
  <c r="F4" i="12"/>
  <c r="A51" i="12"/>
  <c r="X51" i="12" s="1"/>
  <c r="B51" i="12"/>
  <c r="A52" i="12"/>
  <c r="X52" i="12" s="1"/>
  <c r="B52" i="12"/>
  <c r="A53" i="12"/>
  <c r="X53" i="12" s="1"/>
  <c r="B53" i="12"/>
  <c r="B5" i="12"/>
  <c r="B6" i="12"/>
  <c r="B7" i="12"/>
  <c r="B8" i="12"/>
  <c r="B9" i="12"/>
  <c r="B10" i="12"/>
  <c r="B11" i="12"/>
  <c r="B12" i="12"/>
  <c r="B13" i="12"/>
  <c r="B14" i="12"/>
  <c r="B15" i="12"/>
  <c r="B16" i="12"/>
  <c r="B17" i="12"/>
  <c r="B18" i="12"/>
  <c r="B19" i="12"/>
  <c r="B20" i="12"/>
  <c r="B21" i="12"/>
  <c r="B22" i="12"/>
  <c r="B23" i="12"/>
  <c r="B24" i="12"/>
  <c r="B25" i="12"/>
  <c r="B26" i="12"/>
  <c r="B27" i="12"/>
  <c r="B28" i="12"/>
  <c r="B29" i="12"/>
  <c r="B30" i="12"/>
  <c r="B31" i="12"/>
  <c r="B32" i="12"/>
  <c r="B33" i="12"/>
  <c r="B34" i="12"/>
  <c r="B35" i="12"/>
  <c r="B36" i="12"/>
  <c r="B37" i="12"/>
  <c r="B38" i="12"/>
  <c r="B39" i="12"/>
  <c r="B40" i="12"/>
  <c r="B41" i="12"/>
  <c r="B42" i="12"/>
  <c r="B43" i="12"/>
  <c r="B44" i="12"/>
  <c r="B45" i="12"/>
  <c r="B46" i="12"/>
  <c r="B47" i="12"/>
  <c r="B48" i="12"/>
  <c r="B49" i="12"/>
  <c r="B50" i="12"/>
  <c r="B4" i="12"/>
  <c r="A5" i="12"/>
  <c r="A6" i="12"/>
  <c r="A7" i="12"/>
  <c r="A8" i="12"/>
  <c r="A9" i="12"/>
  <c r="A10" i="12"/>
  <c r="A12" i="12"/>
  <c r="A13" i="12"/>
  <c r="A14" i="12"/>
  <c r="A15" i="12"/>
  <c r="A16" i="12"/>
  <c r="A17" i="12"/>
  <c r="A18" i="12"/>
  <c r="A19" i="12"/>
  <c r="X19" i="12" s="1"/>
  <c r="A20" i="12"/>
  <c r="X20" i="12" s="1"/>
  <c r="A21" i="12"/>
  <c r="X21" i="12" s="1"/>
  <c r="A22" i="12"/>
  <c r="X22" i="12" s="1"/>
  <c r="A23" i="12"/>
  <c r="X23" i="12" s="1"/>
  <c r="A24" i="12"/>
  <c r="X24" i="12" s="1"/>
  <c r="A25" i="12"/>
  <c r="X25" i="12" s="1"/>
  <c r="A26" i="12"/>
  <c r="X26" i="12" s="1"/>
  <c r="A27" i="12"/>
  <c r="X27" i="12" s="1"/>
  <c r="A28" i="12"/>
  <c r="X28" i="12" s="1"/>
  <c r="A29" i="12"/>
  <c r="X29" i="12" s="1"/>
  <c r="A30" i="12"/>
  <c r="X30" i="12" s="1"/>
  <c r="A31" i="12"/>
  <c r="X31" i="12" s="1"/>
  <c r="A32" i="12"/>
  <c r="X32" i="12" s="1"/>
  <c r="A33" i="12"/>
  <c r="X33" i="12" s="1"/>
  <c r="A34" i="12"/>
  <c r="X34" i="12" s="1"/>
  <c r="A35" i="12"/>
  <c r="X35" i="12" s="1"/>
  <c r="A36" i="12"/>
  <c r="X36" i="12" s="1"/>
  <c r="A37" i="12"/>
  <c r="X37" i="12" s="1"/>
  <c r="A38" i="12"/>
  <c r="X38" i="12" s="1"/>
  <c r="A39" i="12"/>
  <c r="X39" i="12" s="1"/>
  <c r="A40" i="12"/>
  <c r="X40" i="12" s="1"/>
  <c r="A41" i="12"/>
  <c r="X41" i="12" s="1"/>
  <c r="A42" i="12"/>
  <c r="X42" i="12" s="1"/>
  <c r="A43" i="12"/>
  <c r="X43" i="12" s="1"/>
  <c r="A44" i="12"/>
  <c r="X44" i="12" s="1"/>
  <c r="A45" i="12"/>
  <c r="X45" i="12" s="1"/>
  <c r="A46" i="12"/>
  <c r="X46" i="12" s="1"/>
  <c r="A47" i="12"/>
  <c r="X47" i="12" s="1"/>
  <c r="A48" i="12"/>
  <c r="X48" i="12" s="1"/>
  <c r="A49" i="12"/>
  <c r="X49" i="12" s="1"/>
  <c r="A50" i="12"/>
  <c r="X50" i="12" s="1"/>
  <c r="A4" i="12"/>
  <c r="F2" i="12"/>
  <c r="H2" i="12"/>
  <c r="J2" i="12"/>
  <c r="L2" i="12"/>
  <c r="N2" i="12"/>
  <c r="P2" i="12"/>
  <c r="R2" i="12"/>
  <c r="T2" i="12"/>
  <c r="V2" i="12"/>
  <c r="D2" i="12"/>
  <c r="A1" i="1"/>
  <c r="A52" i="1"/>
  <c r="B52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3" i="1"/>
  <c r="J4" i="1"/>
  <c r="K4" i="1"/>
  <c r="J5" i="1"/>
  <c r="K5" i="1"/>
  <c r="J6" i="1"/>
  <c r="K6" i="1"/>
  <c r="J7" i="1"/>
  <c r="K7" i="1"/>
  <c r="J8" i="1"/>
  <c r="K8" i="1"/>
  <c r="J9" i="1"/>
  <c r="K9" i="1"/>
  <c r="J10" i="1"/>
  <c r="K10" i="1"/>
  <c r="J11" i="1"/>
  <c r="K11" i="1"/>
  <c r="J12" i="1"/>
  <c r="K12" i="1"/>
  <c r="J13" i="1"/>
  <c r="K13" i="1"/>
  <c r="J14" i="1"/>
  <c r="K14" i="1"/>
  <c r="J15" i="1"/>
  <c r="K15" i="1"/>
  <c r="J16" i="1"/>
  <c r="K16" i="1"/>
  <c r="J17" i="1"/>
  <c r="K17" i="1"/>
  <c r="J18" i="1"/>
  <c r="K18" i="1"/>
  <c r="J19" i="1"/>
  <c r="K19" i="1"/>
  <c r="J20" i="1"/>
  <c r="K20" i="1"/>
  <c r="J21" i="1"/>
  <c r="K21" i="1"/>
  <c r="J22" i="1"/>
  <c r="K22" i="1"/>
  <c r="J23" i="1"/>
  <c r="K23" i="1"/>
  <c r="J24" i="1"/>
  <c r="K24" i="1"/>
  <c r="J25" i="1"/>
  <c r="K25" i="1"/>
  <c r="J26" i="1"/>
  <c r="K26" i="1"/>
  <c r="J27" i="1"/>
  <c r="K27" i="1"/>
  <c r="J28" i="1"/>
  <c r="K28" i="1"/>
  <c r="J29" i="1"/>
  <c r="K29" i="1"/>
  <c r="J30" i="1"/>
  <c r="K30" i="1"/>
  <c r="J31" i="1"/>
  <c r="K31" i="1"/>
  <c r="J32" i="1"/>
  <c r="K32" i="1"/>
  <c r="J33" i="1"/>
  <c r="K33" i="1"/>
  <c r="J34" i="1"/>
  <c r="K34" i="1"/>
  <c r="J35" i="1"/>
  <c r="K35" i="1"/>
  <c r="J36" i="1"/>
  <c r="K36" i="1"/>
  <c r="J37" i="1"/>
  <c r="K37" i="1"/>
  <c r="J38" i="1"/>
  <c r="K38" i="1"/>
  <c r="J39" i="1"/>
  <c r="K39" i="1"/>
  <c r="J40" i="1"/>
  <c r="K40" i="1"/>
  <c r="J41" i="1"/>
  <c r="K41" i="1"/>
  <c r="J42" i="1"/>
  <c r="K42" i="1"/>
  <c r="J43" i="1"/>
  <c r="K43" i="1"/>
  <c r="J44" i="1"/>
  <c r="K44" i="1"/>
  <c r="J45" i="1"/>
  <c r="K45" i="1"/>
  <c r="J46" i="1"/>
  <c r="K46" i="1"/>
  <c r="J47" i="1"/>
  <c r="K47" i="1"/>
  <c r="J48" i="1"/>
  <c r="K48" i="1"/>
  <c r="J49" i="1"/>
  <c r="K49" i="1"/>
  <c r="J50" i="1"/>
  <c r="K50" i="1"/>
  <c r="J51" i="1"/>
  <c r="K51" i="1"/>
  <c r="J52" i="1"/>
  <c r="K52" i="1"/>
  <c r="K3" i="1"/>
  <c r="J3" i="1"/>
  <c r="D4" i="12"/>
  <c r="D5" i="12"/>
  <c r="D6" i="12"/>
  <c r="D7" i="12"/>
  <c r="D8" i="12"/>
  <c r="D9" i="12"/>
  <c r="D10" i="12"/>
  <c r="D11" i="12"/>
  <c r="F18" i="1" a="1"/>
  <c r="F18" i="1" s="1"/>
  <c r="E19" i="12" s="1"/>
  <c r="F19" i="1" a="1"/>
  <c r="F19" i="1" s="1"/>
  <c r="E20" i="12" s="1"/>
  <c r="F20" i="1" a="1"/>
  <c r="F20" i="1" s="1"/>
  <c r="E21" i="12" s="1"/>
  <c r="F21" i="1" a="1"/>
  <c r="F21" i="1" s="1"/>
  <c r="E22" i="12" s="1"/>
  <c r="F22" i="1" a="1"/>
  <c r="F22" i="1" s="1"/>
  <c r="E23" i="12" s="1"/>
  <c r="F23" i="1" a="1"/>
  <c r="F23" i="1" s="1"/>
  <c r="E24" i="12" s="1"/>
  <c r="F24" i="1" a="1"/>
  <c r="F24" i="1" s="1"/>
  <c r="E25" i="12" s="1"/>
  <c r="F25" i="1" a="1"/>
  <c r="F25" i="1" s="1"/>
  <c r="E26" i="12" s="1"/>
  <c r="F26" i="1" a="1"/>
  <c r="F26" i="1" s="1"/>
  <c r="E27" i="12" s="1"/>
  <c r="F27" i="1" a="1"/>
  <c r="F27" i="1" s="1"/>
  <c r="E28" i="12" s="1"/>
  <c r="F28" i="1" a="1"/>
  <c r="F28" i="1" s="1"/>
  <c r="E29" i="12" s="1"/>
  <c r="F29" i="1" a="1"/>
  <c r="F29" i="1" s="1"/>
  <c r="E30" i="12" s="1"/>
  <c r="F30" i="1" a="1"/>
  <c r="F30" i="1" s="1"/>
  <c r="E31" i="12" s="1"/>
  <c r="F31" i="1" a="1"/>
  <c r="F31" i="1" s="1"/>
  <c r="E32" i="12" s="1"/>
  <c r="F32" i="1" a="1"/>
  <c r="F32" i="1" s="1"/>
  <c r="E33" i="12" s="1"/>
  <c r="D34" i="12"/>
  <c r="F34" i="1" a="1"/>
  <c r="F34" i="1" s="1"/>
  <c r="E35" i="12" s="1"/>
  <c r="F35" i="1" a="1"/>
  <c r="F35" i="1" s="1"/>
  <c r="E36" i="12" s="1"/>
  <c r="F36" i="1" a="1"/>
  <c r="F36" i="1" s="1"/>
  <c r="E37" i="12" s="1"/>
  <c r="F37" i="1" a="1"/>
  <c r="F37" i="1" s="1"/>
  <c r="E38" i="12" s="1"/>
  <c r="F38" i="1" a="1"/>
  <c r="F38" i="1" s="1"/>
  <c r="E39" i="12" s="1"/>
  <c r="F39" i="1" a="1"/>
  <c r="F39" i="1" s="1"/>
  <c r="E40" i="12" s="1"/>
  <c r="F40" i="1" a="1"/>
  <c r="F40" i="1" s="1"/>
  <c r="E41" i="12" s="1"/>
  <c r="F41" i="1" a="1"/>
  <c r="F41" i="1" s="1"/>
  <c r="E42" i="12" s="1"/>
  <c r="F42" i="1" a="1"/>
  <c r="F42" i="1" s="1"/>
  <c r="E43" i="12" s="1"/>
  <c r="F43" i="1" a="1"/>
  <c r="F43" i="1" s="1"/>
  <c r="E44" i="12" s="1"/>
  <c r="F44" i="1" a="1"/>
  <c r="F44" i="1" s="1"/>
  <c r="E45" i="12" s="1"/>
  <c r="F45" i="1" a="1"/>
  <c r="F45" i="1" s="1"/>
  <c r="E46" i="12" s="1"/>
  <c r="F46" i="1" a="1"/>
  <c r="F46" i="1" s="1"/>
  <c r="E47" i="12" s="1"/>
  <c r="F47" i="1" a="1"/>
  <c r="F47" i="1" s="1"/>
  <c r="E48" i="12" s="1"/>
  <c r="F48" i="1" a="1"/>
  <c r="F48" i="1" s="1"/>
  <c r="E49" i="12" s="1"/>
  <c r="F49" i="1" a="1"/>
  <c r="F49" i="1" s="1"/>
  <c r="E50" i="12" s="1"/>
  <c r="F50" i="1" a="1"/>
  <c r="F50" i="1" s="1"/>
  <c r="E51" i="12" s="1"/>
  <c r="F51" i="1" a="1"/>
  <c r="F51" i="1" s="1"/>
  <c r="E52" i="12" s="1"/>
  <c r="F52" i="1" a="1"/>
  <c r="F52" i="1" s="1"/>
  <c r="E53" i="12" s="1"/>
  <c r="F11" i="1" l="1" a="1"/>
  <c r="F11" i="1" s="1"/>
  <c r="E12" i="12" s="1"/>
  <c r="G4" i="19"/>
  <c r="I4" i="19" s="1"/>
  <c r="G6" i="19"/>
  <c r="I6" i="19" s="1"/>
  <c r="G11" i="19"/>
  <c r="I11" i="19" s="1"/>
  <c r="G14" i="19"/>
  <c r="I14" i="19" s="1"/>
  <c r="G16" i="19"/>
  <c r="I16" i="19" s="1"/>
  <c r="G18" i="19"/>
  <c r="I18" i="19" s="1"/>
  <c r="G28" i="19"/>
  <c r="I28" i="19" s="1"/>
  <c r="G30" i="19"/>
  <c r="I30" i="19" s="1"/>
  <c r="G35" i="19"/>
  <c r="I35" i="19" s="1"/>
  <c r="G38" i="19"/>
  <c r="I38" i="19" s="1"/>
  <c r="G11" i="20"/>
  <c r="I11" i="20" s="1"/>
  <c r="G16" i="20"/>
  <c r="I16" i="20" s="1"/>
  <c r="G18" i="20"/>
  <c r="I18" i="20" s="1"/>
  <c r="G21" i="20"/>
  <c r="I21" i="20" s="1"/>
  <c r="G34" i="20"/>
  <c r="I34" i="20" s="1"/>
  <c r="G21" i="19"/>
  <c r="I21" i="19" s="1"/>
  <c r="G23" i="19"/>
  <c r="I23" i="19" s="1"/>
  <c r="G26" i="19"/>
  <c r="I26" i="19" s="1"/>
  <c r="G43" i="19"/>
  <c r="I43" i="19" s="1"/>
  <c r="G48" i="19"/>
  <c r="I48" i="19" s="1"/>
  <c r="G6" i="20"/>
  <c r="I6" i="20" s="1"/>
  <c r="G14" i="20"/>
  <c r="I14" i="20" s="1"/>
  <c r="G24" i="20"/>
  <c r="I24" i="20" s="1"/>
  <c r="G26" i="20"/>
  <c r="I26" i="20" s="1"/>
  <c r="G52" i="20"/>
  <c r="I52" i="20" s="1"/>
  <c r="G5" i="21"/>
  <c r="I5" i="21" s="1"/>
  <c r="G8" i="21"/>
  <c r="I8" i="21" s="1"/>
  <c r="G21" i="21"/>
  <c r="I21" i="21" s="1"/>
  <c r="G30" i="21"/>
  <c r="I30" i="21" s="1"/>
  <c r="G46" i="21"/>
  <c r="I46" i="21" s="1"/>
  <c r="G50" i="21"/>
  <c r="I50" i="21" s="1"/>
  <c r="G52" i="21"/>
  <c r="I52" i="21" s="1"/>
  <c r="G6" i="16"/>
  <c r="I6" i="16" s="1"/>
  <c r="G9" i="16"/>
  <c r="I9" i="16" s="1"/>
  <c r="G16" i="16"/>
  <c r="I16" i="16" s="1"/>
  <c r="G19" i="16"/>
  <c r="I19" i="16" s="1"/>
  <c r="G24" i="16"/>
  <c r="I24" i="16" s="1"/>
  <c r="G26" i="16"/>
  <c r="I26" i="16" s="1"/>
  <c r="G31" i="16"/>
  <c r="I31" i="16" s="1"/>
  <c r="G38" i="16"/>
  <c r="I38" i="16" s="1"/>
  <c r="G40" i="16"/>
  <c r="I40" i="16" s="1"/>
  <c r="G41" i="19"/>
  <c r="I41" i="19" s="1"/>
  <c r="G7" i="19"/>
  <c r="I7" i="19" s="1"/>
  <c r="G12" i="19"/>
  <c r="I12" i="19" s="1"/>
  <c r="G31" i="19"/>
  <c r="I31" i="19" s="1"/>
  <c r="G34" i="19"/>
  <c r="I34" i="19" s="1"/>
  <c r="G36" i="19"/>
  <c r="I36" i="19" s="1"/>
  <c r="G39" i="19"/>
  <c r="I39" i="19" s="1"/>
  <c r="G44" i="19"/>
  <c r="I44" i="19" s="1"/>
  <c r="G49" i="19"/>
  <c r="I49" i="19" s="1"/>
  <c r="G7" i="20"/>
  <c r="I7" i="20" s="1"/>
  <c r="G28" i="20"/>
  <c r="I28" i="20" s="1"/>
  <c r="G30" i="20"/>
  <c r="I30" i="20" s="1"/>
  <c r="G33" i="20"/>
  <c r="I33" i="20" s="1"/>
  <c r="G46" i="20"/>
  <c r="I46" i="20" s="1"/>
  <c r="G6" i="21"/>
  <c r="I6" i="21" s="1"/>
  <c r="G22" i="21"/>
  <c r="I22" i="21" s="1"/>
  <c r="G26" i="21"/>
  <c r="I26" i="21" s="1"/>
  <c r="G28" i="21"/>
  <c r="I28" i="21" s="1"/>
  <c r="G31" i="21"/>
  <c r="I31" i="21" s="1"/>
  <c r="G36" i="21"/>
  <c r="I36" i="21" s="1"/>
  <c r="G47" i="21"/>
  <c r="I47" i="21" s="1"/>
  <c r="G49" i="21"/>
  <c r="I49" i="21" s="1"/>
  <c r="G7" i="16"/>
  <c r="I7" i="16" s="1"/>
  <c r="G10" i="16"/>
  <c r="I10" i="16" s="1"/>
  <c r="G12" i="16"/>
  <c r="I12" i="16" s="1"/>
  <c r="G17" i="16"/>
  <c r="I17" i="16" s="1"/>
  <c r="G41" i="16"/>
  <c r="I41" i="16" s="1"/>
  <c r="G5" i="19"/>
  <c r="I5" i="19" s="1"/>
  <c r="R3" i="19" s="1" a="1"/>
  <c r="G8" i="19"/>
  <c r="I8" i="19" s="1"/>
  <c r="G13" i="19"/>
  <c r="I13" i="19" s="1"/>
  <c r="G22" i="19"/>
  <c r="I22" i="19" s="1"/>
  <c r="G32" i="19"/>
  <c r="I32" i="19" s="1"/>
  <c r="G37" i="19"/>
  <c r="I37" i="19" s="1"/>
  <c r="G45" i="19"/>
  <c r="I45" i="19" s="1"/>
  <c r="G8" i="20"/>
  <c r="I8" i="20" s="1"/>
  <c r="G13" i="20"/>
  <c r="I13" i="20" s="1"/>
  <c r="G22" i="20"/>
  <c r="I22" i="20" s="1"/>
  <c r="G31" i="20"/>
  <c r="I31" i="20" s="1"/>
  <c r="G47" i="20"/>
  <c r="I47" i="20" s="1"/>
  <c r="G51" i="20"/>
  <c r="I51" i="20" s="1"/>
  <c r="G4" i="21"/>
  <c r="I4" i="21" s="1"/>
  <c r="G7" i="21"/>
  <c r="I7" i="21" s="1"/>
  <c r="G12" i="21"/>
  <c r="I12" i="21" s="1"/>
  <c r="G23" i="21"/>
  <c r="I23" i="21" s="1"/>
  <c r="G25" i="21"/>
  <c r="I25" i="21" s="1"/>
  <c r="G25" i="19"/>
  <c r="I25" i="19" s="1"/>
  <c r="G9" i="19"/>
  <c r="I9" i="19" s="1"/>
  <c r="G47" i="19"/>
  <c r="I47" i="19" s="1"/>
  <c r="G25" i="20"/>
  <c r="I25" i="20" s="1"/>
  <c r="G29" i="20"/>
  <c r="I29" i="20" s="1"/>
  <c r="G18" i="21"/>
  <c r="I18" i="21" s="1"/>
  <c r="G34" i="21"/>
  <c r="I34" i="21" s="1"/>
  <c r="G45" i="21"/>
  <c r="I45" i="21" s="1"/>
  <c r="G23" i="16"/>
  <c r="I23" i="16" s="1"/>
  <c r="G28" i="16"/>
  <c r="I28" i="16" s="1"/>
  <c r="G34" i="16"/>
  <c r="I34" i="16" s="1"/>
  <c r="G36" i="16"/>
  <c r="I36" i="16" s="1"/>
  <c r="G42" i="16"/>
  <c r="I42" i="16" s="1"/>
  <c r="G44" i="16"/>
  <c r="I44" i="16" s="1"/>
  <c r="G49" i="16"/>
  <c r="I49" i="16" s="1"/>
  <c r="G51" i="16"/>
  <c r="I51" i="16" s="1"/>
  <c r="G4" i="14"/>
  <c r="I4" i="14" s="1"/>
  <c r="G12" i="14"/>
  <c r="I12" i="14" s="1"/>
  <c r="G20" i="14"/>
  <c r="I20" i="14" s="1"/>
  <c r="G28" i="14"/>
  <c r="I28" i="14" s="1"/>
  <c r="G36" i="14"/>
  <c r="I36" i="14" s="1"/>
  <c r="G44" i="14"/>
  <c r="I44" i="14" s="1"/>
  <c r="G52" i="14"/>
  <c r="I52" i="14" s="1"/>
  <c r="G11" i="15"/>
  <c r="I11" i="15" s="1"/>
  <c r="G19" i="15"/>
  <c r="I19" i="15" s="1"/>
  <c r="G27" i="15"/>
  <c r="I27" i="15" s="1"/>
  <c r="G35" i="15"/>
  <c r="I35" i="15" s="1"/>
  <c r="G43" i="15"/>
  <c r="I43" i="15" s="1"/>
  <c r="G51" i="15"/>
  <c r="I51" i="15" s="1"/>
  <c r="G10" i="13"/>
  <c r="I10" i="13" s="1"/>
  <c r="G18" i="13"/>
  <c r="I18" i="13" s="1"/>
  <c r="G26" i="13"/>
  <c r="I26" i="13" s="1"/>
  <c r="G34" i="13"/>
  <c r="I34" i="13" s="1"/>
  <c r="G42" i="13"/>
  <c r="I42" i="13" s="1"/>
  <c r="G50" i="13"/>
  <c r="I50" i="13" s="1"/>
  <c r="G10" i="19"/>
  <c r="I10" i="19" s="1"/>
  <c r="G51" i="19"/>
  <c r="I51" i="19" s="1"/>
  <c r="G4" i="20"/>
  <c r="I4" i="20" s="1"/>
  <c r="G19" i="20"/>
  <c r="I19" i="20" s="1"/>
  <c r="G27" i="20"/>
  <c r="I27" i="20" s="1"/>
  <c r="G36" i="20"/>
  <c r="I36" i="20" s="1"/>
  <c r="G38" i="20"/>
  <c r="I38" i="20" s="1"/>
  <c r="G9" i="21"/>
  <c r="I9" i="21" s="1"/>
  <c r="G32" i="21"/>
  <c r="I32" i="21" s="1"/>
  <c r="G37" i="21"/>
  <c r="I37" i="21" s="1"/>
  <c r="G4" i="16"/>
  <c r="I4" i="16" s="1"/>
  <c r="G8" i="16"/>
  <c r="I8" i="16" s="1"/>
  <c r="G14" i="16"/>
  <c r="I14" i="16" s="1"/>
  <c r="G20" i="16"/>
  <c r="I20" i="16" s="1"/>
  <c r="G5" i="14"/>
  <c r="I5" i="14" s="1"/>
  <c r="G13" i="14"/>
  <c r="I13" i="14" s="1"/>
  <c r="G21" i="14"/>
  <c r="I21" i="14" s="1"/>
  <c r="G29" i="14"/>
  <c r="I29" i="14" s="1"/>
  <c r="G37" i="14"/>
  <c r="I37" i="14" s="1"/>
  <c r="G45" i="14"/>
  <c r="I45" i="14" s="1"/>
  <c r="G4" i="15"/>
  <c r="I4" i="15" s="1"/>
  <c r="G12" i="15"/>
  <c r="I12" i="15" s="1"/>
  <c r="G20" i="15"/>
  <c r="I20" i="15" s="1"/>
  <c r="G28" i="15"/>
  <c r="I28" i="15" s="1"/>
  <c r="G36" i="15"/>
  <c r="I36" i="15" s="1"/>
  <c r="G44" i="15"/>
  <c r="I44" i="15" s="1"/>
  <c r="G52" i="15"/>
  <c r="I52" i="15" s="1"/>
  <c r="G11" i="13"/>
  <c r="I11" i="13" s="1"/>
  <c r="G19" i="13"/>
  <c r="I19" i="13" s="1"/>
  <c r="G27" i="13"/>
  <c r="I27" i="13" s="1"/>
  <c r="G35" i="13"/>
  <c r="I35" i="13" s="1"/>
  <c r="G43" i="13"/>
  <c r="I43" i="13" s="1"/>
  <c r="G51" i="13"/>
  <c r="I51" i="13" s="1"/>
  <c r="G18" i="16"/>
  <c r="I18" i="16" s="1"/>
  <c r="G29" i="16"/>
  <c r="I29" i="16" s="1"/>
  <c r="G39" i="16"/>
  <c r="I39" i="16" s="1"/>
  <c r="G45" i="16"/>
  <c r="I45" i="16" s="1"/>
  <c r="G19" i="19"/>
  <c r="I19" i="19" s="1"/>
  <c r="G10" i="20"/>
  <c r="I10" i="20" s="1"/>
  <c r="G48" i="20"/>
  <c r="I48" i="20" s="1"/>
  <c r="G50" i="20"/>
  <c r="I50" i="20" s="1"/>
  <c r="G14" i="21"/>
  <c r="I14" i="21" s="1"/>
  <c r="G16" i="21"/>
  <c r="I16" i="21" s="1"/>
  <c r="G19" i="21"/>
  <c r="I19" i="21" s="1"/>
  <c r="G35" i="21"/>
  <c r="I35" i="21" s="1"/>
  <c r="G51" i="21"/>
  <c r="I51" i="21" s="1"/>
  <c r="G6" i="14"/>
  <c r="I6" i="14" s="1"/>
  <c r="G14" i="14"/>
  <c r="I14" i="14" s="1"/>
  <c r="G22" i="14"/>
  <c r="I22" i="14" s="1"/>
  <c r="G30" i="14"/>
  <c r="I30" i="14" s="1"/>
  <c r="G38" i="14"/>
  <c r="I38" i="14" s="1"/>
  <c r="G46" i="14"/>
  <c r="I46" i="14" s="1"/>
  <c r="G5" i="15"/>
  <c r="I5" i="15" s="1"/>
  <c r="G13" i="15"/>
  <c r="I13" i="15" s="1"/>
  <c r="G21" i="15"/>
  <c r="I21" i="15" s="1"/>
  <c r="G29" i="15"/>
  <c r="I29" i="15" s="1"/>
  <c r="G37" i="15"/>
  <c r="I37" i="15" s="1"/>
  <c r="G45" i="15"/>
  <c r="I45" i="15" s="1"/>
  <c r="G4" i="13"/>
  <c r="I4" i="13" s="1"/>
  <c r="G12" i="13"/>
  <c r="I12" i="13" s="1"/>
  <c r="G20" i="13"/>
  <c r="I20" i="13" s="1"/>
  <c r="G28" i="13"/>
  <c r="I28" i="13" s="1"/>
  <c r="G36" i="13"/>
  <c r="I36" i="13" s="1"/>
  <c r="G44" i="13"/>
  <c r="I44" i="13" s="1"/>
  <c r="G52" i="13"/>
  <c r="I52" i="13" s="1"/>
  <c r="G17" i="19"/>
  <c r="I17" i="19" s="1"/>
  <c r="G29" i="19"/>
  <c r="I29" i="19" s="1"/>
  <c r="G33" i="19"/>
  <c r="I33" i="19" s="1"/>
  <c r="G42" i="19"/>
  <c r="I42" i="19" s="1"/>
  <c r="G20" i="20"/>
  <c r="I20" i="20" s="1"/>
  <c r="G40" i="20"/>
  <c r="I40" i="20" s="1"/>
  <c r="G42" i="20"/>
  <c r="I42" i="20" s="1"/>
  <c r="G45" i="20"/>
  <c r="I45" i="20" s="1"/>
  <c r="G10" i="21"/>
  <c r="I10" i="21" s="1"/>
  <c r="G29" i="21"/>
  <c r="I29" i="21" s="1"/>
  <c r="G39" i="21"/>
  <c r="I39" i="21" s="1"/>
  <c r="G41" i="21"/>
  <c r="I41" i="21" s="1"/>
  <c r="G44" i="21"/>
  <c r="I44" i="21" s="1"/>
  <c r="G5" i="16"/>
  <c r="I5" i="16" s="1"/>
  <c r="G21" i="16"/>
  <c r="I21" i="16" s="1"/>
  <c r="G35" i="16"/>
  <c r="I35" i="16" s="1"/>
  <c r="G37" i="16"/>
  <c r="I37" i="16" s="1"/>
  <c r="G52" i="16"/>
  <c r="I52" i="16" s="1"/>
  <c r="G7" i="14"/>
  <c r="I7" i="14" s="1"/>
  <c r="G15" i="14"/>
  <c r="I15" i="14" s="1"/>
  <c r="G23" i="14"/>
  <c r="I23" i="14" s="1"/>
  <c r="G31" i="14"/>
  <c r="I31" i="14" s="1"/>
  <c r="G39" i="14"/>
  <c r="I39" i="14" s="1"/>
  <c r="G47" i="14"/>
  <c r="I47" i="14" s="1"/>
  <c r="G6" i="15"/>
  <c r="I6" i="15" s="1"/>
  <c r="G14" i="15"/>
  <c r="I14" i="15" s="1"/>
  <c r="G22" i="15"/>
  <c r="I22" i="15" s="1"/>
  <c r="G30" i="15"/>
  <c r="I30" i="15" s="1"/>
  <c r="G38" i="15"/>
  <c r="I38" i="15" s="1"/>
  <c r="G46" i="15"/>
  <c r="I46" i="15" s="1"/>
  <c r="G5" i="13"/>
  <c r="I5" i="13" s="1"/>
  <c r="G13" i="13"/>
  <c r="I13" i="13" s="1"/>
  <c r="G21" i="13"/>
  <c r="I21" i="13" s="1"/>
  <c r="G29" i="13"/>
  <c r="I29" i="13" s="1"/>
  <c r="G37" i="13"/>
  <c r="I37" i="13" s="1"/>
  <c r="G45" i="13"/>
  <c r="I45" i="13" s="1"/>
  <c r="G20" i="19"/>
  <c r="I20" i="19" s="1"/>
  <c r="G27" i="19"/>
  <c r="I27" i="19" s="1"/>
  <c r="G40" i="19"/>
  <c r="I40" i="19" s="1"/>
  <c r="G46" i="19"/>
  <c r="I46" i="19" s="1"/>
  <c r="G17" i="20"/>
  <c r="I17" i="20" s="1"/>
  <c r="G23" i="20"/>
  <c r="I23" i="20" s="1"/>
  <c r="G37" i="20"/>
  <c r="I37" i="20" s="1"/>
  <c r="G13" i="21"/>
  <c r="I13" i="21" s="1"/>
  <c r="G27" i="21"/>
  <c r="I27" i="21" s="1"/>
  <c r="G30" i="16"/>
  <c r="I30" i="16" s="1"/>
  <c r="G32" i="16"/>
  <c r="I32" i="16" s="1"/>
  <c r="G43" i="16"/>
  <c r="I43" i="16" s="1"/>
  <c r="G46" i="16"/>
  <c r="I46" i="16" s="1"/>
  <c r="G48" i="16"/>
  <c r="I48" i="16" s="1"/>
  <c r="G50" i="16"/>
  <c r="I50" i="16" s="1"/>
  <c r="G8" i="14"/>
  <c r="I8" i="14" s="1"/>
  <c r="G16" i="14"/>
  <c r="I16" i="14" s="1"/>
  <c r="G24" i="14"/>
  <c r="I24" i="14" s="1"/>
  <c r="G32" i="14"/>
  <c r="I32" i="14" s="1"/>
  <c r="G40" i="14"/>
  <c r="I40" i="14" s="1"/>
  <c r="G48" i="14"/>
  <c r="I48" i="14" s="1"/>
  <c r="G7" i="15"/>
  <c r="I7" i="15" s="1"/>
  <c r="G15" i="15"/>
  <c r="I15" i="15" s="1"/>
  <c r="G23" i="15"/>
  <c r="I23" i="15" s="1"/>
  <c r="G31" i="15"/>
  <c r="I31" i="15" s="1"/>
  <c r="G39" i="15"/>
  <c r="I39" i="15" s="1"/>
  <c r="G47" i="15"/>
  <c r="I47" i="15" s="1"/>
  <c r="G6" i="13"/>
  <c r="I6" i="13" s="1"/>
  <c r="G14" i="13"/>
  <c r="I14" i="13" s="1"/>
  <c r="G22" i="13"/>
  <c r="I22" i="13" s="1"/>
  <c r="G30" i="13"/>
  <c r="I30" i="13" s="1"/>
  <c r="G38" i="13"/>
  <c r="I38" i="13" s="1"/>
  <c r="G46" i="13"/>
  <c r="I46" i="13" s="1"/>
  <c r="G15" i="19"/>
  <c r="I15" i="19" s="1"/>
  <c r="G52" i="19"/>
  <c r="I52" i="19" s="1"/>
  <c r="G5" i="20"/>
  <c r="I5" i="20" s="1"/>
  <c r="G12" i="20"/>
  <c r="I12" i="20" s="1"/>
  <c r="G15" i="20"/>
  <c r="I15" i="20" s="1"/>
  <c r="G43" i="20"/>
  <c r="I43" i="20" s="1"/>
  <c r="G49" i="20"/>
  <c r="I49" i="20" s="1"/>
  <c r="G11" i="21"/>
  <c r="I11" i="21" s="1"/>
  <c r="G42" i="21"/>
  <c r="I42" i="21" s="1"/>
  <c r="G48" i="21"/>
  <c r="I48" i="21" s="1"/>
  <c r="G15" i="16"/>
  <c r="I15" i="16" s="1"/>
  <c r="G22" i="16"/>
  <c r="I22" i="16" s="1"/>
  <c r="G27" i="16"/>
  <c r="I27" i="16" s="1"/>
  <c r="G9" i="14"/>
  <c r="I9" i="14" s="1"/>
  <c r="G17" i="14"/>
  <c r="I17" i="14" s="1"/>
  <c r="G25" i="14"/>
  <c r="I25" i="14" s="1"/>
  <c r="G33" i="14"/>
  <c r="I33" i="14" s="1"/>
  <c r="G41" i="14"/>
  <c r="I41" i="14" s="1"/>
  <c r="G49" i="14"/>
  <c r="I49" i="14" s="1"/>
  <c r="G8" i="15"/>
  <c r="I8" i="15" s="1"/>
  <c r="G16" i="15"/>
  <c r="I16" i="15" s="1"/>
  <c r="G24" i="15"/>
  <c r="I24" i="15" s="1"/>
  <c r="G32" i="15"/>
  <c r="I32" i="15" s="1"/>
  <c r="G40" i="15"/>
  <c r="I40" i="15" s="1"/>
  <c r="G48" i="15"/>
  <c r="I48" i="15" s="1"/>
  <c r="G7" i="13"/>
  <c r="I7" i="13" s="1"/>
  <c r="G15" i="13"/>
  <c r="I15" i="13" s="1"/>
  <c r="G23" i="13"/>
  <c r="I23" i="13" s="1"/>
  <c r="G31" i="13"/>
  <c r="I31" i="13" s="1"/>
  <c r="G39" i="13"/>
  <c r="I39" i="13" s="1"/>
  <c r="G47" i="13"/>
  <c r="I47" i="13" s="1"/>
  <c r="G24" i="19"/>
  <c r="I24" i="19" s="1"/>
  <c r="G50" i="19"/>
  <c r="I50" i="19" s="1"/>
  <c r="G9" i="20"/>
  <c r="I9" i="20" s="1"/>
  <c r="G32" i="20"/>
  <c r="I32" i="20" s="1"/>
  <c r="G15" i="21"/>
  <c r="I15" i="21" s="1"/>
  <c r="G17" i="21"/>
  <c r="I17" i="21" s="1"/>
  <c r="G20" i="21"/>
  <c r="I20" i="21" s="1"/>
  <c r="G33" i="21"/>
  <c r="I33" i="21" s="1"/>
  <c r="G11" i="16"/>
  <c r="I11" i="16" s="1"/>
  <c r="G13" i="16"/>
  <c r="I13" i="16" s="1"/>
  <c r="G25" i="16"/>
  <c r="I25" i="16" s="1"/>
  <c r="G33" i="16"/>
  <c r="I33" i="16" s="1"/>
  <c r="G10" i="14"/>
  <c r="I10" i="14" s="1"/>
  <c r="G18" i="14"/>
  <c r="I18" i="14" s="1"/>
  <c r="G26" i="14"/>
  <c r="I26" i="14" s="1"/>
  <c r="G34" i="14"/>
  <c r="I34" i="14" s="1"/>
  <c r="G42" i="14"/>
  <c r="I42" i="14" s="1"/>
  <c r="G50" i="14"/>
  <c r="I50" i="14" s="1"/>
  <c r="G9" i="15"/>
  <c r="I9" i="15" s="1"/>
  <c r="G17" i="15"/>
  <c r="I17" i="15" s="1"/>
  <c r="G25" i="15"/>
  <c r="I25" i="15" s="1"/>
  <c r="G33" i="15"/>
  <c r="I33" i="15" s="1"/>
  <c r="G41" i="15"/>
  <c r="I41" i="15" s="1"/>
  <c r="G49" i="15"/>
  <c r="I49" i="15" s="1"/>
  <c r="G8" i="13"/>
  <c r="I8" i="13" s="1"/>
  <c r="G16" i="13"/>
  <c r="I16" i="13" s="1"/>
  <c r="G24" i="13"/>
  <c r="I24" i="13" s="1"/>
  <c r="G32" i="13"/>
  <c r="I32" i="13" s="1"/>
  <c r="G40" i="13"/>
  <c r="I40" i="13" s="1"/>
  <c r="G48" i="13"/>
  <c r="I48" i="13" s="1"/>
  <c r="G35" i="20"/>
  <c r="I35" i="20" s="1"/>
  <c r="G39" i="20"/>
  <c r="I39" i="20" s="1"/>
  <c r="G41" i="20"/>
  <c r="I41" i="20" s="1"/>
  <c r="G44" i="20"/>
  <c r="I44" i="20" s="1"/>
  <c r="G24" i="21"/>
  <c r="I24" i="21" s="1"/>
  <c r="G38" i="21"/>
  <c r="I38" i="21" s="1"/>
  <c r="G40" i="21"/>
  <c r="I40" i="21" s="1"/>
  <c r="G43" i="21"/>
  <c r="I43" i="21" s="1"/>
  <c r="G47" i="16"/>
  <c r="I47" i="16" s="1"/>
  <c r="G11" i="14"/>
  <c r="I11" i="14" s="1"/>
  <c r="G19" i="14"/>
  <c r="I19" i="14" s="1"/>
  <c r="G27" i="14"/>
  <c r="I27" i="14" s="1"/>
  <c r="G35" i="14"/>
  <c r="I35" i="14" s="1"/>
  <c r="G43" i="14"/>
  <c r="I43" i="14" s="1"/>
  <c r="G51" i="14"/>
  <c r="I51" i="14" s="1"/>
  <c r="G10" i="15"/>
  <c r="I10" i="15" s="1"/>
  <c r="G18" i="15"/>
  <c r="I18" i="15" s="1"/>
  <c r="G26" i="15"/>
  <c r="I26" i="15" s="1"/>
  <c r="G34" i="15"/>
  <c r="I34" i="15" s="1"/>
  <c r="G42" i="15"/>
  <c r="I42" i="15" s="1"/>
  <c r="G50" i="15"/>
  <c r="I50" i="15" s="1"/>
  <c r="G9" i="13"/>
  <c r="I9" i="13" s="1"/>
  <c r="G17" i="13"/>
  <c r="I17" i="13" s="1"/>
  <c r="G25" i="13"/>
  <c r="I25" i="13" s="1"/>
  <c r="G33" i="13"/>
  <c r="I33" i="13" s="1"/>
  <c r="G41" i="13"/>
  <c r="I41" i="13" s="1"/>
  <c r="G49" i="13"/>
  <c r="I49" i="13" s="1"/>
  <c r="G3" i="21"/>
  <c r="I3" i="21" s="1"/>
  <c r="N3" i="21" s="1" a="1"/>
  <c r="G3" i="18"/>
  <c r="G6" i="18"/>
  <c r="F6" i="18" s="1" a="1"/>
  <c r="F6" i="18" s="1"/>
  <c r="H6" i="18" s="1"/>
  <c r="G3" i="14"/>
  <c r="I3" i="14" s="1"/>
  <c r="G3" i="19"/>
  <c r="I3" i="19" s="1"/>
  <c r="N3" i="19" s="1" a="1"/>
  <c r="G3" i="13"/>
  <c r="I3" i="13" s="1"/>
  <c r="G3" i="20"/>
  <c r="I3" i="20" s="1"/>
  <c r="G3" i="15"/>
  <c r="I3" i="15" s="1"/>
  <c r="G3" i="16"/>
  <c r="I3" i="16" s="1"/>
  <c r="F17" i="1" a="1"/>
  <c r="F17" i="1" s="1"/>
  <c r="E18" i="12" s="1"/>
  <c r="F15" i="1" a="1"/>
  <c r="F15" i="1" s="1"/>
  <c r="E16" i="12" s="1"/>
  <c r="F14" i="1" a="1"/>
  <c r="F14" i="1" s="1"/>
  <c r="E15" i="12" s="1"/>
  <c r="I11" i="1"/>
  <c r="G20" i="1"/>
  <c r="H20" i="1" s="1"/>
  <c r="I49" i="1"/>
  <c r="G36" i="1"/>
  <c r="H36" i="1" s="1"/>
  <c r="G21" i="1"/>
  <c r="H21" i="1" s="1"/>
  <c r="G32" i="1"/>
  <c r="H32" i="1" s="1"/>
  <c r="G43" i="1"/>
  <c r="H43" i="1" s="1"/>
  <c r="G31" i="1"/>
  <c r="H31" i="1" s="1"/>
  <c r="G19" i="1"/>
  <c r="H19" i="1" s="1"/>
  <c r="I48" i="1"/>
  <c r="G45" i="1"/>
  <c r="H45" i="1" s="1"/>
  <c r="G44" i="1"/>
  <c r="H44" i="1" s="1"/>
  <c r="G42" i="1"/>
  <c r="H42" i="1" s="1"/>
  <c r="G30" i="1"/>
  <c r="H30" i="1" s="1"/>
  <c r="G18" i="1"/>
  <c r="H18" i="1" s="1"/>
  <c r="G51" i="1"/>
  <c r="I27" i="1"/>
  <c r="G41" i="1"/>
  <c r="H41" i="1" s="1"/>
  <c r="G29" i="1"/>
  <c r="H29" i="1" s="1"/>
  <c r="G52" i="1"/>
  <c r="H52" i="1" s="1"/>
  <c r="G40" i="1"/>
  <c r="H40" i="1" s="1"/>
  <c r="G28" i="1"/>
  <c r="H28" i="1" s="1"/>
  <c r="F16" i="1" a="1"/>
  <c r="F16" i="1" s="1"/>
  <c r="E17" i="12" s="1"/>
  <c r="I39" i="1"/>
  <c r="I50" i="1"/>
  <c r="F13" i="1" a="1"/>
  <c r="F13" i="1" s="1"/>
  <c r="E14" i="12" s="1"/>
  <c r="F12" i="1" a="1"/>
  <c r="F12" i="1" s="1"/>
  <c r="I38" i="1"/>
  <c r="G37" i="1"/>
  <c r="H37" i="1" s="1"/>
  <c r="I24" i="1"/>
  <c r="I47" i="1"/>
  <c r="I35" i="1"/>
  <c r="I23" i="1"/>
  <c r="G46" i="1"/>
  <c r="H46" i="1" s="1"/>
  <c r="G34" i="1"/>
  <c r="H34" i="1" s="1"/>
  <c r="G22" i="1"/>
  <c r="H22" i="1" s="1"/>
  <c r="I26" i="1"/>
  <c r="I25" i="1"/>
  <c r="Y29" i="12" a="1"/>
  <c r="Y29" i="12" s="1"/>
  <c r="AA29" i="12" s="1"/>
  <c r="AB29" i="12" s="1" a="1"/>
  <c r="AB29" i="12" s="1"/>
  <c r="AC29" i="12"/>
  <c r="Y50" i="12" a="1"/>
  <c r="Y50" i="12" s="1"/>
  <c r="AA50" i="12" s="1"/>
  <c r="AB50" i="12" s="1" a="1"/>
  <c r="AB50" i="12" s="1"/>
  <c r="AC50" i="12"/>
  <c r="Y38" i="12" a="1"/>
  <c r="Y38" i="12" s="1"/>
  <c r="AA38" i="12" s="1"/>
  <c r="AB38" i="12" s="1" a="1"/>
  <c r="AB38" i="12" s="1"/>
  <c r="AC38" i="12"/>
  <c r="Y26" i="12" a="1"/>
  <c r="Y26" i="12" s="1"/>
  <c r="AA26" i="12" s="1"/>
  <c r="AB26" i="12" s="1" a="1"/>
  <c r="AB26" i="12" s="1"/>
  <c r="AC26" i="12"/>
  <c r="Y42" i="12" a="1"/>
  <c r="Y42" i="12" s="1"/>
  <c r="AA42" i="12" s="1"/>
  <c r="AB42" i="12" s="1" a="1"/>
  <c r="AB42" i="12" s="1"/>
  <c r="AC42" i="12"/>
  <c r="Y27" i="12" a="1"/>
  <c r="Y27" i="12" s="1"/>
  <c r="AA27" i="12" s="1"/>
  <c r="AB27" i="12" s="1" a="1"/>
  <c r="AB27" i="12" s="1"/>
  <c r="AC27" i="12"/>
  <c r="AC49" i="12"/>
  <c r="Y49" i="12" a="1"/>
  <c r="Y49" i="12" s="1"/>
  <c r="AA49" i="12" s="1"/>
  <c r="AB49" i="12" s="1" a="1"/>
  <c r="AB49" i="12" s="1"/>
  <c r="AC37" i="12"/>
  <c r="Y37" i="12" a="1"/>
  <c r="Y37" i="12" s="1"/>
  <c r="AA37" i="12" s="1"/>
  <c r="AB37" i="12" s="1" a="1"/>
  <c r="AB37" i="12" s="1"/>
  <c r="AC25" i="12"/>
  <c r="Y25" i="12" a="1"/>
  <c r="Y25" i="12" s="1"/>
  <c r="AA25" i="12" s="1"/>
  <c r="AB25" i="12" s="1" a="1"/>
  <c r="AB25" i="12" s="1"/>
  <c r="Y51" i="12" a="1"/>
  <c r="Y51" i="12" s="1"/>
  <c r="AA51" i="12" s="1"/>
  <c r="AB51" i="12" s="1" a="1"/>
  <c r="AB51" i="12" s="1"/>
  <c r="AC51" i="12"/>
  <c r="Y31" i="12" a="1"/>
  <c r="Y31" i="12" s="1"/>
  <c r="AA31" i="12" s="1"/>
  <c r="AB31" i="12" s="1" a="1"/>
  <c r="AB31" i="12" s="1"/>
  <c r="AC31" i="12"/>
  <c r="AC48" i="12"/>
  <c r="Y48" i="12" a="1"/>
  <c r="Y48" i="12" s="1"/>
  <c r="AA48" i="12" s="1"/>
  <c r="AB48" i="12" s="1" a="1"/>
  <c r="AB48" i="12" s="1"/>
  <c r="AC36" i="12"/>
  <c r="Y36" i="12" a="1"/>
  <c r="Y36" i="12" s="1"/>
  <c r="AA36" i="12" s="1"/>
  <c r="AB36" i="12" s="1" a="1"/>
  <c r="AB36" i="12" s="1"/>
  <c r="AC24" i="12"/>
  <c r="Y24" i="12" a="1"/>
  <c r="Y24" i="12" s="1"/>
  <c r="AA24" i="12" s="1"/>
  <c r="AB24" i="12" s="1" a="1"/>
  <c r="AB24" i="12" s="1"/>
  <c r="Y41" i="12" a="1"/>
  <c r="Y41" i="12" s="1"/>
  <c r="AA41" i="12" s="1"/>
  <c r="AB41" i="12" s="1" a="1"/>
  <c r="AB41" i="12" s="1"/>
  <c r="AC41" i="12"/>
  <c r="Y28" i="12" a="1"/>
  <c r="Y28" i="12" s="1"/>
  <c r="AA28" i="12" s="1"/>
  <c r="AB28" i="12" s="1" a="1"/>
  <c r="AB28" i="12" s="1"/>
  <c r="AC28" i="12"/>
  <c r="Y52" i="12" a="1"/>
  <c r="Y52" i="12" s="1"/>
  <c r="AA52" i="12" s="1"/>
  <c r="AB52" i="12" s="1" a="1"/>
  <c r="AB52" i="12" s="1"/>
  <c r="AC52" i="12"/>
  <c r="AC47" i="12"/>
  <c r="Y47" i="12" a="1"/>
  <c r="Y47" i="12" s="1"/>
  <c r="AA47" i="12" s="1"/>
  <c r="AB47" i="12" s="1" a="1"/>
  <c r="AB47" i="12" s="1"/>
  <c r="AC35" i="12"/>
  <c r="Y35" i="12" a="1"/>
  <c r="Y35" i="12" s="1"/>
  <c r="AA35" i="12" s="1"/>
  <c r="AB35" i="12" s="1" a="1"/>
  <c r="AB35" i="12" s="1"/>
  <c r="AC23" i="12"/>
  <c r="Y23" i="12" a="1"/>
  <c r="Y23" i="12" s="1"/>
  <c r="AA23" i="12" s="1"/>
  <c r="AB23" i="12" s="1" a="1"/>
  <c r="AB23" i="12" s="1"/>
  <c r="Y43" i="12" a="1"/>
  <c r="Y43" i="12" s="1"/>
  <c r="AA43" i="12" s="1"/>
  <c r="AB43" i="12" s="1" a="1"/>
  <c r="AB43" i="12" s="1"/>
  <c r="AC43" i="12"/>
  <c r="Y19" i="12" a="1"/>
  <c r="Y19" i="12" s="1"/>
  <c r="AA19" i="12" s="1"/>
  <c r="AB19" i="12" s="1" a="1"/>
  <c r="AB19" i="12" s="1"/>
  <c r="AC19" i="12"/>
  <c r="Y30" i="12" a="1"/>
  <c r="Y30" i="12" s="1"/>
  <c r="AA30" i="12" s="1"/>
  <c r="AB30" i="12" s="1" a="1"/>
  <c r="AB30" i="12" s="1"/>
  <c r="AC30" i="12"/>
  <c r="Y53" i="12" a="1"/>
  <c r="Y53" i="12" s="1"/>
  <c r="AA53" i="12" s="1"/>
  <c r="AB53" i="12" s="1" a="1"/>
  <c r="AB53" i="12" s="1"/>
  <c r="AC53" i="12"/>
  <c r="Y40" i="12" a="1"/>
  <c r="Y40" i="12" s="1"/>
  <c r="AA40" i="12" s="1"/>
  <c r="AB40" i="12" s="1" a="1"/>
  <c r="AB40" i="12" s="1"/>
  <c r="AC40" i="12"/>
  <c r="Y39" i="12" a="1"/>
  <c r="Y39" i="12" s="1"/>
  <c r="AA39" i="12" s="1"/>
  <c r="AB39" i="12" s="1" a="1"/>
  <c r="AB39" i="12" s="1"/>
  <c r="AC39" i="12"/>
  <c r="Y46" i="12" a="1"/>
  <c r="Y46" i="12" s="1"/>
  <c r="AA46" i="12" s="1"/>
  <c r="AB46" i="12" s="1" a="1"/>
  <c r="AB46" i="12" s="1"/>
  <c r="AC46" i="12"/>
  <c r="Y34" i="12" a="1"/>
  <c r="Y34" i="12" s="1"/>
  <c r="AA34" i="12" s="1"/>
  <c r="AB34" i="12" s="1" a="1"/>
  <c r="AB34" i="12" s="1"/>
  <c r="AC34" i="12"/>
  <c r="Y22" i="12" a="1"/>
  <c r="Y22" i="12" s="1"/>
  <c r="AA22" i="12" s="1"/>
  <c r="AB22" i="12" s="1" a="1"/>
  <c r="AB22" i="12" s="1"/>
  <c r="AC22" i="12"/>
  <c r="Y45" i="12" a="1"/>
  <c r="Y45" i="12" s="1"/>
  <c r="AA45" i="12" s="1"/>
  <c r="AB45" i="12" s="1" a="1"/>
  <c r="AB45" i="12" s="1"/>
  <c r="AC45" i="12"/>
  <c r="Y33" i="12" a="1"/>
  <c r="Y33" i="12" s="1"/>
  <c r="AA33" i="12" s="1"/>
  <c r="AB33" i="12" s="1" a="1"/>
  <c r="AB33" i="12" s="1"/>
  <c r="AC33" i="12"/>
  <c r="Y21" i="12" a="1"/>
  <c r="Y21" i="12" s="1"/>
  <c r="AA21" i="12" s="1"/>
  <c r="AB21" i="12" s="1" a="1"/>
  <c r="AB21" i="12" s="1"/>
  <c r="AC21" i="12"/>
  <c r="Y44" i="12" a="1"/>
  <c r="Y44" i="12" s="1"/>
  <c r="AA44" i="12" s="1"/>
  <c r="AB44" i="12" s="1" a="1"/>
  <c r="AB44" i="12" s="1"/>
  <c r="AC44" i="12"/>
  <c r="Y32" i="12" a="1"/>
  <c r="Y32" i="12" s="1"/>
  <c r="AA32" i="12" s="1"/>
  <c r="AB32" i="12" s="1" a="1"/>
  <c r="AB32" i="12" s="1"/>
  <c r="AC32" i="12"/>
  <c r="Y20" i="12" a="1"/>
  <c r="Y20" i="12" s="1"/>
  <c r="AA20" i="12" s="1"/>
  <c r="AB20" i="12" s="1" a="1"/>
  <c r="AB20" i="12" s="1"/>
  <c r="AC20" i="12"/>
  <c r="D46" i="12"/>
  <c r="D22" i="12"/>
  <c r="D45" i="12"/>
  <c r="D33" i="12"/>
  <c r="D21" i="12"/>
  <c r="D44" i="12"/>
  <c r="D32" i="12"/>
  <c r="D20" i="12"/>
  <c r="D43" i="12"/>
  <c r="D31" i="12"/>
  <c r="D19" i="12"/>
  <c r="D42" i="12"/>
  <c r="D30" i="12"/>
  <c r="D18" i="12"/>
  <c r="D53" i="12"/>
  <c r="D41" i="12"/>
  <c r="D29" i="12"/>
  <c r="D17" i="12"/>
  <c r="D52" i="12"/>
  <c r="D40" i="12"/>
  <c r="D28" i="12"/>
  <c r="D16" i="12"/>
  <c r="D51" i="12"/>
  <c r="D39" i="12"/>
  <c r="D27" i="12"/>
  <c r="D15" i="12"/>
  <c r="D50" i="12"/>
  <c r="D38" i="12"/>
  <c r="D26" i="12"/>
  <c r="D14" i="12"/>
  <c r="D49" i="12"/>
  <c r="D37" i="12"/>
  <c r="D25" i="12"/>
  <c r="D13" i="12"/>
  <c r="D48" i="12"/>
  <c r="D36" i="12"/>
  <c r="D24" i="12"/>
  <c r="D12" i="12"/>
  <c r="D47" i="12"/>
  <c r="D35" i="12"/>
  <c r="D23" i="12"/>
  <c r="I37" i="1"/>
  <c r="I36" i="1"/>
  <c r="I51" i="1"/>
  <c r="I46" i="1"/>
  <c r="I34" i="1"/>
  <c r="I22" i="1"/>
  <c r="I45" i="1"/>
  <c r="I21" i="1"/>
  <c r="I44" i="1"/>
  <c r="I32" i="1"/>
  <c r="I20" i="1"/>
  <c r="I43" i="1"/>
  <c r="I31" i="1"/>
  <c r="I19" i="1"/>
  <c r="I42" i="1"/>
  <c r="I30" i="1"/>
  <c r="I18" i="1"/>
  <c r="I41" i="1"/>
  <c r="I29" i="1"/>
  <c r="I52" i="1"/>
  <c r="I40" i="1"/>
  <c r="I28" i="1"/>
  <c r="G23" i="1"/>
  <c r="H23" i="1" s="1"/>
  <c r="G11" i="1"/>
  <c r="H11" i="1" s="1"/>
  <c r="G35" i="1"/>
  <c r="H35" i="1" s="1"/>
  <c r="H51" i="1"/>
  <c r="G50" i="1"/>
  <c r="H50" i="1" s="1"/>
  <c r="G38" i="1"/>
  <c r="H38" i="1" s="1"/>
  <c r="G26" i="1"/>
  <c r="H26" i="1" s="1"/>
  <c r="G49" i="1"/>
  <c r="H49" i="1" s="1"/>
  <c r="G25" i="1"/>
  <c r="H25" i="1" s="1"/>
  <c r="G27" i="1"/>
  <c r="H27" i="1" s="1"/>
  <c r="G48" i="1"/>
  <c r="H48" i="1" s="1"/>
  <c r="G24" i="1"/>
  <c r="H24" i="1" s="1"/>
  <c r="G39" i="1"/>
  <c r="H39" i="1" s="1"/>
  <c r="G47" i="1"/>
  <c r="H47" i="1" s="1"/>
  <c r="F33" i="1" a="1"/>
  <c r="F33" i="1" s="1"/>
  <c r="E34" i="12" s="1"/>
  <c r="F8" i="1" a="1"/>
  <c r="F8" i="1" s="1"/>
  <c r="E9" i="12" s="1"/>
  <c r="F10" i="1" a="1"/>
  <c r="F10" i="1" s="1"/>
  <c r="E11" i="12" s="1"/>
  <c r="F3" i="1" a="1"/>
  <c r="F3" i="1" s="1"/>
  <c r="E4" i="12" s="1"/>
  <c r="F4" i="1" a="1"/>
  <c r="F4" i="1" s="1"/>
  <c r="E5" i="12" s="1"/>
  <c r="F9" i="1" a="1"/>
  <c r="F9" i="1" s="1"/>
  <c r="E10" i="12" s="1"/>
  <c r="F6" i="1" a="1"/>
  <c r="F6" i="1" s="1"/>
  <c r="E7" i="12" s="1"/>
  <c r="F7" i="1" a="1"/>
  <c r="F7" i="1" s="1"/>
  <c r="E8" i="12" s="1"/>
  <c r="F5" i="1" a="1"/>
  <c r="F5" i="1" s="1"/>
  <c r="E6" i="12" s="1"/>
  <c r="H15" i="14" l="1" a="1"/>
  <c r="H15" i="14" s="1"/>
  <c r="I16" i="12" s="1"/>
  <c r="I14" i="1"/>
  <c r="H5" i="16" a="1"/>
  <c r="H5" i="16" s="1"/>
  <c r="M6" i="12" s="1"/>
  <c r="H13" i="14" a="1"/>
  <c r="H13" i="14" s="1"/>
  <c r="I14" i="12" s="1"/>
  <c r="H14" i="14" a="1"/>
  <c r="H14" i="14" s="1"/>
  <c r="I15" i="12" s="1"/>
  <c r="H16" i="16" a="1"/>
  <c r="H16" i="16" s="1"/>
  <c r="M17" i="12" s="1"/>
  <c r="H17" i="16" a="1"/>
  <c r="H17" i="16" s="1"/>
  <c r="M18" i="12" s="1"/>
  <c r="H12" i="15" a="1"/>
  <c r="H12" i="15" s="1"/>
  <c r="K13" i="12" s="1"/>
  <c r="H11" i="16" a="1"/>
  <c r="H11" i="16" s="1"/>
  <c r="M12" i="12" s="1"/>
  <c r="H8" i="15" a="1"/>
  <c r="H8" i="15" s="1"/>
  <c r="K9" i="12" s="1"/>
  <c r="H16" i="14" a="1"/>
  <c r="H16" i="14" s="1"/>
  <c r="I17" i="12" s="1"/>
  <c r="H15" i="16" a="1"/>
  <c r="H15" i="16" s="1"/>
  <c r="M16" i="12" s="1"/>
  <c r="H14" i="16" a="1"/>
  <c r="H14" i="16" s="1"/>
  <c r="M15" i="12" s="1"/>
  <c r="H6" i="15" a="1"/>
  <c r="H6" i="15" s="1"/>
  <c r="K7" i="12" s="1"/>
  <c r="H7" i="15" a="1"/>
  <c r="H7" i="15" s="1"/>
  <c r="K8" i="12" s="1"/>
  <c r="H9" i="15" a="1"/>
  <c r="H9" i="15" s="1"/>
  <c r="K10" i="12" s="1"/>
  <c r="H4" i="16" a="1"/>
  <c r="H4" i="16" s="1"/>
  <c r="M5" i="12" s="1"/>
  <c r="H8" i="16" a="1"/>
  <c r="H8" i="16" s="1"/>
  <c r="M9" i="12" s="1"/>
  <c r="H12" i="16" a="1"/>
  <c r="H12" i="16" s="1"/>
  <c r="M13" i="12" s="1"/>
  <c r="H10" i="15" a="1"/>
  <c r="H10" i="15" s="1"/>
  <c r="K11" i="12" s="1"/>
  <c r="H11" i="15" a="1"/>
  <c r="H11" i="15" s="1"/>
  <c r="K12" i="12" s="1"/>
  <c r="H12" i="14" a="1"/>
  <c r="H12" i="14" s="1"/>
  <c r="I13" i="12" s="1"/>
  <c r="H14" i="15" a="1"/>
  <c r="H14" i="15" s="1"/>
  <c r="K15" i="12" s="1"/>
  <c r="H15" i="15" a="1"/>
  <c r="H15" i="15" s="1"/>
  <c r="K16" i="12" s="1"/>
  <c r="H13" i="15" a="1"/>
  <c r="H13" i="15" s="1"/>
  <c r="K14" i="12" s="1"/>
  <c r="N3" i="20" a="1"/>
  <c r="DC7" i="22" s="1"/>
  <c r="R3" i="20" a="1"/>
  <c r="R3" i="21" a="1"/>
  <c r="R3" i="16" a="1"/>
  <c r="BO9" i="22" s="1"/>
  <c r="V3" i="14" a="1"/>
  <c r="W6" i="14" s="1"/>
  <c r="AX8" i="22" s="1"/>
  <c r="V3" i="21" a="1"/>
  <c r="W4" i="21" s="1"/>
  <c r="DW6" i="22" s="1"/>
  <c r="S7" i="19"/>
  <c r="CW9" i="22" s="1"/>
  <c r="CV9" i="22"/>
  <c r="Q7" i="19"/>
  <c r="CU9" i="22" s="1"/>
  <c r="S6" i="19"/>
  <c r="CW8" i="22" s="1"/>
  <c r="Q6" i="19"/>
  <c r="CU8" i="22" s="1"/>
  <c r="CV8" i="22"/>
  <c r="F4" i="18" a="1"/>
  <c r="F4" i="18" s="1"/>
  <c r="V3" i="13" a="1"/>
  <c r="AL8" i="22" s="1"/>
  <c r="M6" i="20"/>
  <c r="DB8" i="22" s="1"/>
  <c r="M6" i="21"/>
  <c r="DM8" i="22" s="1"/>
  <c r="DN8" i="22"/>
  <c r="M6" i="19"/>
  <c r="CQ8" i="22" s="1"/>
  <c r="CR8" i="22"/>
  <c r="O6" i="19"/>
  <c r="CS8" i="22" s="1"/>
  <c r="Q5" i="19"/>
  <c r="CU7" i="22" s="1"/>
  <c r="CV7" i="22"/>
  <c r="S5" i="19"/>
  <c r="CW7" i="22" s="1"/>
  <c r="M5" i="21"/>
  <c r="DM7" i="22" s="1"/>
  <c r="O5" i="21"/>
  <c r="DO7" i="22" s="1"/>
  <c r="DN7" i="22"/>
  <c r="I16" i="1"/>
  <c r="O5" i="19"/>
  <c r="CS7" i="22" s="1"/>
  <c r="CR7" i="22"/>
  <c r="M5" i="19"/>
  <c r="CQ7" i="22" s="1"/>
  <c r="G14" i="1"/>
  <c r="H14" i="1" s="1"/>
  <c r="O6" i="21"/>
  <c r="DO8" i="22" s="1"/>
  <c r="M4" i="21"/>
  <c r="DM6" i="22" s="1"/>
  <c r="N3" i="21"/>
  <c r="DN6" i="22"/>
  <c r="O4" i="21"/>
  <c r="DO6" i="22" s="1"/>
  <c r="U11" i="14"/>
  <c r="AV13" i="22" s="1"/>
  <c r="W11" i="14"/>
  <c r="AX13" i="22" s="1"/>
  <c r="U9" i="14"/>
  <c r="AV11" i="22" s="1"/>
  <c r="AW11" i="22"/>
  <c r="U13" i="14"/>
  <c r="AV15" i="22" s="1"/>
  <c r="AW12" i="22"/>
  <c r="AW13" i="22"/>
  <c r="W12" i="14"/>
  <c r="AX14" i="22" s="1"/>
  <c r="AW15" i="22"/>
  <c r="U12" i="14"/>
  <c r="AV14" i="22" s="1"/>
  <c r="W9" i="14"/>
  <c r="AX11" i="22" s="1"/>
  <c r="W10" i="14"/>
  <c r="AX12" i="22" s="1"/>
  <c r="AW14" i="22"/>
  <c r="W13" i="14"/>
  <c r="AX15" i="22" s="1"/>
  <c r="U10" i="14"/>
  <c r="AV12" i="22" s="1"/>
  <c r="W13" i="21"/>
  <c r="DW15" i="22" s="1"/>
  <c r="W12" i="21"/>
  <c r="DW14" i="22" s="1"/>
  <c r="U13" i="21"/>
  <c r="DU15" i="22" s="1"/>
  <c r="U12" i="21"/>
  <c r="DU14" i="22" s="1"/>
  <c r="DV13" i="22"/>
  <c r="DV14" i="22"/>
  <c r="W11" i="21"/>
  <c r="DW13" i="22" s="1"/>
  <c r="W10" i="21"/>
  <c r="DW12" i="22" s="1"/>
  <c r="DV15" i="22"/>
  <c r="U11" i="21"/>
  <c r="DU13" i="22" s="1"/>
  <c r="DV12" i="22"/>
  <c r="W9" i="21"/>
  <c r="DW11" i="22" s="1"/>
  <c r="U10" i="21"/>
  <c r="DU12" i="22" s="1"/>
  <c r="DV11" i="22"/>
  <c r="U9" i="21"/>
  <c r="DU11" i="22" s="1"/>
  <c r="O4" i="19"/>
  <c r="CS6" i="22" s="1"/>
  <c r="N3" i="19"/>
  <c r="CR6" i="22"/>
  <c r="M4" i="19"/>
  <c r="CQ6" i="22" s="1"/>
  <c r="AL13" i="22"/>
  <c r="AL11" i="22"/>
  <c r="W11" i="13"/>
  <c r="AM13" i="22" s="1"/>
  <c r="W13" i="13"/>
  <c r="AM15" i="22" s="1"/>
  <c r="AL12" i="22"/>
  <c r="AL15" i="22"/>
  <c r="W10" i="13"/>
  <c r="AM12" i="22" s="1"/>
  <c r="W12" i="13"/>
  <c r="AM14" i="22" s="1"/>
  <c r="W9" i="13"/>
  <c r="AM11" i="22" s="1"/>
  <c r="AL14" i="22"/>
  <c r="U13" i="13"/>
  <c r="AK15" i="22" s="1"/>
  <c r="R3" i="14" a="1"/>
  <c r="G15" i="1"/>
  <c r="H15" i="1" s="1"/>
  <c r="N3" i="15" a="1"/>
  <c r="H16" i="15" a="1"/>
  <c r="H16" i="15" s="1"/>
  <c r="K17" i="12" s="1"/>
  <c r="H17" i="15" a="1"/>
  <c r="H17" i="15" s="1"/>
  <c r="K18" i="12" s="1"/>
  <c r="H4" i="15" a="1"/>
  <c r="H4" i="15" s="1"/>
  <c r="K5" i="12" s="1"/>
  <c r="H5" i="15" a="1"/>
  <c r="H5" i="15" s="1"/>
  <c r="K6" i="12" s="1"/>
  <c r="H3" i="15" a="1"/>
  <c r="H3" i="15" s="1"/>
  <c r="K4" i="12" s="1"/>
  <c r="R3" i="15" a="1"/>
  <c r="I17" i="1"/>
  <c r="G17" i="1"/>
  <c r="H17" i="1" s="1"/>
  <c r="H10" i="13" a="1"/>
  <c r="H10" i="13" s="1"/>
  <c r="G11" i="12" s="1"/>
  <c r="H3" i="13" a="1"/>
  <c r="H3" i="13" s="1"/>
  <c r="G4" i="12" s="1"/>
  <c r="H17" i="13" a="1"/>
  <c r="H17" i="13" s="1"/>
  <c r="G18" i="12" s="1"/>
  <c r="H8" i="13" a="1"/>
  <c r="H8" i="13" s="1"/>
  <c r="G9" i="12" s="1"/>
  <c r="H5" i="13" a="1"/>
  <c r="H5" i="13" s="1"/>
  <c r="G6" i="12" s="1"/>
  <c r="H14" i="13" a="1"/>
  <c r="H14" i="13" s="1"/>
  <c r="G15" i="12" s="1"/>
  <c r="X15" i="12" s="1"/>
  <c r="AC15" i="12" s="1"/>
  <c r="H11" i="13" a="1"/>
  <c r="H11" i="13" s="1"/>
  <c r="G12" i="12" s="1"/>
  <c r="H13" i="13" a="1"/>
  <c r="H13" i="13" s="1"/>
  <c r="G14" i="12" s="1"/>
  <c r="H9" i="13" a="1"/>
  <c r="H9" i="13" s="1"/>
  <c r="G10" i="12" s="1"/>
  <c r="H4" i="13" a="1"/>
  <c r="H4" i="13" s="1"/>
  <c r="G5" i="12" s="1"/>
  <c r="H7" i="13" a="1"/>
  <c r="H7" i="13" s="1"/>
  <c r="G8" i="12" s="1"/>
  <c r="H6" i="13" a="1"/>
  <c r="H6" i="13" s="1"/>
  <c r="G7" i="12" s="1"/>
  <c r="H15" i="13" a="1"/>
  <c r="H15" i="13" s="1"/>
  <c r="G16" i="12" s="1"/>
  <c r="H16" i="13" a="1"/>
  <c r="H16" i="13" s="1"/>
  <c r="G17" i="12" s="1"/>
  <c r="N3" i="13" a="1"/>
  <c r="H12" i="13" a="1"/>
  <c r="H12" i="13" s="1"/>
  <c r="G13" i="12" s="1"/>
  <c r="V3" i="20" a="1"/>
  <c r="F5" i="18" a="1"/>
  <c r="F5" i="18" s="1"/>
  <c r="H9" i="16" a="1"/>
  <c r="H9" i="16" s="1"/>
  <c r="M10" i="12" s="1"/>
  <c r="H3" i="16" a="1"/>
  <c r="H3" i="16" s="1"/>
  <c r="M4" i="12" s="1"/>
  <c r="H13" i="16" a="1"/>
  <c r="H13" i="16" s="1"/>
  <c r="M14" i="12" s="1"/>
  <c r="H7" i="16" a="1"/>
  <c r="H7" i="16" s="1"/>
  <c r="M8" i="12" s="1"/>
  <c r="H10" i="16" a="1"/>
  <c r="H10" i="16" s="1"/>
  <c r="M11" i="12" s="1"/>
  <c r="H6" i="16" a="1"/>
  <c r="H6" i="16" s="1"/>
  <c r="M7" i="12" s="1"/>
  <c r="N3" i="16" a="1"/>
  <c r="CV6" i="22"/>
  <c r="R3" i="19"/>
  <c r="Q4" i="19"/>
  <c r="CU6" i="22" s="1"/>
  <c r="S4" i="19"/>
  <c r="CW6" i="22" s="1"/>
  <c r="I13" i="1"/>
  <c r="I15" i="1"/>
  <c r="N3" i="14" a="1"/>
  <c r="H17" i="14" a="1"/>
  <c r="H17" i="14" s="1"/>
  <c r="I18" i="12" s="1"/>
  <c r="H10" i="14" a="1"/>
  <c r="H10" i="14" s="1"/>
  <c r="I11" i="12" s="1"/>
  <c r="H6" i="14" a="1"/>
  <c r="H6" i="14" s="1"/>
  <c r="I7" i="12" s="1"/>
  <c r="H9" i="14" a="1"/>
  <c r="H9" i="14" s="1"/>
  <c r="I10" i="12" s="1"/>
  <c r="H11" i="14" a="1"/>
  <c r="H11" i="14" s="1"/>
  <c r="I12" i="12" s="1"/>
  <c r="H7" i="14" a="1"/>
  <c r="H7" i="14" s="1"/>
  <c r="I8" i="12" s="1"/>
  <c r="H4" i="14" a="1"/>
  <c r="H4" i="14" s="1"/>
  <c r="I5" i="12" s="1"/>
  <c r="H5" i="14" a="1"/>
  <c r="H5" i="14" s="1"/>
  <c r="I6" i="12" s="1"/>
  <c r="H3" i="14" a="1"/>
  <c r="H3" i="14" s="1"/>
  <c r="I4" i="12" s="1"/>
  <c r="H8" i="14" a="1"/>
  <c r="H8" i="14" s="1"/>
  <c r="I9" i="12" s="1"/>
  <c r="V3" i="15" a="1"/>
  <c r="V3" i="19" a="1"/>
  <c r="Q7" i="12"/>
  <c r="I6" i="18"/>
  <c r="R3" i="13" a="1"/>
  <c r="V3" i="16" a="1"/>
  <c r="G12" i="1"/>
  <c r="H12" i="1" s="1"/>
  <c r="E13" i="12"/>
  <c r="G16" i="1"/>
  <c r="H16" i="1" s="1"/>
  <c r="I12" i="1"/>
  <c r="G13" i="1"/>
  <c r="H13" i="1" s="1"/>
  <c r="Z36" i="12"/>
  <c r="Z24" i="12"/>
  <c r="Z48" i="12"/>
  <c r="I3" i="1"/>
  <c r="Z43" i="12"/>
  <c r="Z40" i="12"/>
  <c r="Z26" i="12"/>
  <c r="Z47" i="12"/>
  <c r="Z22" i="12"/>
  <c r="Z53" i="12"/>
  <c r="Z30" i="12"/>
  <c r="Z34" i="12"/>
  <c r="Z28" i="12"/>
  <c r="Z38" i="12"/>
  <c r="Z51" i="12"/>
  <c r="Z50" i="12"/>
  <c r="Z20" i="12"/>
  <c r="Z21" i="12"/>
  <c r="Z32" i="12"/>
  <c r="Z33" i="12"/>
  <c r="Z46" i="12"/>
  <c r="Z25" i="12"/>
  <c r="Z42" i="12"/>
  <c r="Z27" i="12"/>
  <c r="Z29" i="12"/>
  <c r="Z19" i="12"/>
  <c r="Z35" i="12"/>
  <c r="Z31" i="12"/>
  <c r="Z44" i="12"/>
  <c r="Z45" i="12"/>
  <c r="Z39" i="12"/>
  <c r="Z23" i="12"/>
  <c r="Z37" i="12"/>
  <c r="Z41" i="12"/>
  <c r="Z52" i="12"/>
  <c r="Z49" i="12"/>
  <c r="G6" i="1"/>
  <c r="H6" i="1" s="1"/>
  <c r="I6" i="1"/>
  <c r="G4" i="1"/>
  <c r="H4" i="1" s="1"/>
  <c r="I4" i="1"/>
  <c r="G5" i="1"/>
  <c r="H5" i="1" s="1"/>
  <c r="I5" i="1"/>
  <c r="G10" i="1"/>
  <c r="H10" i="1" s="1"/>
  <c r="I10" i="1"/>
  <c r="G7" i="1"/>
  <c r="H7" i="1" s="1"/>
  <c r="I7" i="1"/>
  <c r="G8" i="1"/>
  <c r="H8" i="1" s="1"/>
  <c r="I8" i="1"/>
  <c r="G9" i="1"/>
  <c r="H9" i="1" s="1"/>
  <c r="I9" i="1"/>
  <c r="G33" i="1"/>
  <c r="H33" i="1" s="1"/>
  <c r="I33" i="1"/>
  <c r="G3" i="1"/>
  <c r="H3" i="1" s="1"/>
  <c r="DR9" i="22" l="1"/>
  <c r="S7" i="21"/>
  <c r="DS9" i="22" s="1"/>
  <c r="Q7" i="21"/>
  <c r="DQ9" i="22" s="1"/>
  <c r="DR6" i="22"/>
  <c r="S5" i="21"/>
  <c r="DS7" i="22" s="1"/>
  <c r="DR8" i="22"/>
  <c r="Q5" i="21"/>
  <c r="DQ7" i="22" s="1"/>
  <c r="S6" i="20"/>
  <c r="DH8" i="22" s="1"/>
  <c r="DG7" i="22"/>
  <c r="Q5" i="20"/>
  <c r="DF7" i="22" s="1"/>
  <c r="DG9" i="22"/>
  <c r="Q4" i="20"/>
  <c r="DF6" i="22" s="1"/>
  <c r="DG8" i="22"/>
  <c r="DG6" i="22"/>
  <c r="Q4" i="21"/>
  <c r="DQ6" i="22" s="1"/>
  <c r="S4" i="20"/>
  <c r="DH6" i="22" s="1"/>
  <c r="M4" i="20"/>
  <c r="DB6" i="22" s="1"/>
  <c r="DC8" i="22"/>
  <c r="BO7" i="22"/>
  <c r="BO6" i="22"/>
  <c r="S5" i="16"/>
  <c r="BP7" i="22" s="1"/>
  <c r="S7" i="16"/>
  <c r="BP9" i="22" s="1"/>
  <c r="S4" i="16"/>
  <c r="BP6" i="22" s="1"/>
  <c r="R3" i="16"/>
  <c r="Q7" i="16"/>
  <c r="BN9" i="22" s="1"/>
  <c r="X16" i="12"/>
  <c r="AC16" i="12" s="1"/>
  <c r="M5" i="20"/>
  <c r="DB7" i="22" s="1"/>
  <c r="O4" i="20"/>
  <c r="DD6" i="22" s="1"/>
  <c r="DC6" i="22"/>
  <c r="O5" i="20"/>
  <c r="DD7" i="22" s="1"/>
  <c r="O6" i="20"/>
  <c r="DD8" i="22" s="1"/>
  <c r="Q6" i="20"/>
  <c r="DF8" i="22" s="1"/>
  <c r="Q7" i="20"/>
  <c r="DF9" i="22" s="1"/>
  <c r="S4" i="21"/>
  <c r="DS6" i="22" s="1"/>
  <c r="R3" i="20"/>
  <c r="N3" i="20"/>
  <c r="S5" i="20"/>
  <c r="DH7" i="22" s="1"/>
  <c r="Q6" i="21"/>
  <c r="DQ8" i="22" s="1"/>
  <c r="S7" i="20"/>
  <c r="DH9" i="22" s="1"/>
  <c r="R3" i="21"/>
  <c r="W8" i="21"/>
  <c r="DW10" i="22" s="1"/>
  <c r="DV9" i="22"/>
  <c r="DR7" i="22"/>
  <c r="S6" i="21"/>
  <c r="DS8" i="22" s="1"/>
  <c r="DV10" i="22"/>
  <c r="W7" i="21"/>
  <c r="DW9" i="22" s="1"/>
  <c r="U5" i="21"/>
  <c r="DU7" i="22" s="1"/>
  <c r="U7" i="21"/>
  <c r="DU9" i="22" s="1"/>
  <c r="DV8" i="22"/>
  <c r="DV7" i="22"/>
  <c r="U8" i="21"/>
  <c r="DU10" i="22" s="1"/>
  <c r="W6" i="21"/>
  <c r="DW8" i="22" s="1"/>
  <c r="V3" i="14"/>
  <c r="W3" i="14" s="1"/>
  <c r="AX5" i="22" s="1"/>
  <c r="AW9" i="22"/>
  <c r="BO8" i="22"/>
  <c r="S6" i="16"/>
  <c r="BP8" i="22" s="1"/>
  <c r="AW6" i="22"/>
  <c r="V3" i="21"/>
  <c r="W3" i="21" s="1"/>
  <c r="DW5" i="22" s="1"/>
  <c r="U4" i="21"/>
  <c r="DU6" i="22" s="1"/>
  <c r="W5" i="21"/>
  <c r="DW7" i="22" s="1"/>
  <c r="U6" i="21"/>
  <c r="DU8" i="22" s="1"/>
  <c r="DV6" i="22"/>
  <c r="W7" i="14"/>
  <c r="AX9" i="22" s="1"/>
  <c r="AW10" i="22"/>
  <c r="AW8" i="22"/>
  <c r="W8" i="14"/>
  <c r="AX10" i="22" s="1"/>
  <c r="W5" i="14"/>
  <c r="AX7" i="22" s="1"/>
  <c r="AW7" i="22"/>
  <c r="W4" i="14"/>
  <c r="AX6" i="22" s="1"/>
  <c r="X8" i="12"/>
  <c r="AC8" i="12" s="1"/>
  <c r="Q6" i="16"/>
  <c r="BN8" i="22" s="1"/>
  <c r="U8" i="14"/>
  <c r="AV10" i="22" s="1"/>
  <c r="X17" i="12"/>
  <c r="AC17" i="12" s="1"/>
  <c r="X13" i="12"/>
  <c r="AC13" i="12" s="1"/>
  <c r="X9" i="12"/>
  <c r="AC9" i="12" s="1"/>
  <c r="S7" i="15"/>
  <c r="BE9" i="22" s="1"/>
  <c r="BD9" i="22"/>
  <c r="Q7" i="15"/>
  <c r="BC9" i="22" s="1"/>
  <c r="AS9" i="22"/>
  <c r="S7" i="14"/>
  <c r="AT9" i="22" s="1"/>
  <c r="Q7" i="14"/>
  <c r="AR9" i="22" s="1"/>
  <c r="Q5" i="16"/>
  <c r="BN7" i="22" s="1"/>
  <c r="S7" i="13"/>
  <c r="AI9" i="22" s="1"/>
  <c r="Q7" i="13"/>
  <c r="AG9" i="22" s="1"/>
  <c r="AH9" i="22"/>
  <c r="S6" i="14"/>
  <c r="AT8" i="22" s="1"/>
  <c r="AS8" i="22"/>
  <c r="Q6" i="14"/>
  <c r="AR8" i="22" s="1"/>
  <c r="Q6" i="13"/>
  <c r="AG8" i="22" s="1"/>
  <c r="S6" i="13"/>
  <c r="AI8" i="22" s="1"/>
  <c r="AH8" i="22"/>
  <c r="S6" i="15"/>
  <c r="BE8" i="22" s="1"/>
  <c r="Q6" i="15"/>
  <c r="BC8" i="22" s="1"/>
  <c r="BD8" i="22"/>
  <c r="X14" i="12"/>
  <c r="AC14" i="12" s="1"/>
  <c r="R3" i="1" a="1"/>
  <c r="Q4" i="16"/>
  <c r="BN6" i="22" s="1"/>
  <c r="X10" i="12"/>
  <c r="AC10" i="12" s="1"/>
  <c r="AL6" i="22"/>
  <c r="W6" i="13"/>
  <c r="AM8" i="22" s="1"/>
  <c r="W4" i="13"/>
  <c r="AM6" i="22" s="1"/>
  <c r="AL9" i="22"/>
  <c r="W5" i="13"/>
  <c r="AM7" i="22" s="1"/>
  <c r="AL10" i="22"/>
  <c r="W7" i="13"/>
  <c r="AM9" i="22" s="1"/>
  <c r="W8" i="13"/>
  <c r="AM10" i="22" s="1"/>
  <c r="AL7" i="22"/>
  <c r="V3" i="13"/>
  <c r="U3" i="13" s="1"/>
  <c r="AK5" i="22" s="1"/>
  <c r="M6" i="15"/>
  <c r="AY8" i="22" s="1"/>
  <c r="O6" i="15"/>
  <c r="BA8" i="22" s="1"/>
  <c r="O6" i="13"/>
  <c r="AE8" i="22" s="1"/>
  <c r="M6" i="13"/>
  <c r="AC8" i="22" s="1"/>
  <c r="AS7" i="22"/>
  <c r="S5" i="14"/>
  <c r="AT7" i="22" s="1"/>
  <c r="Q5" i="14"/>
  <c r="AR7" i="22" s="1"/>
  <c r="M6" i="14"/>
  <c r="AN8" i="22" s="1"/>
  <c r="O6" i="14"/>
  <c r="AP8" i="22" s="1"/>
  <c r="AO8" i="22"/>
  <c r="X11" i="12"/>
  <c r="AC11" i="12" s="1"/>
  <c r="S5" i="13"/>
  <c r="AI7" i="22" s="1"/>
  <c r="Q5" i="13"/>
  <c r="AG7" i="22" s="1"/>
  <c r="AH7" i="22"/>
  <c r="O6" i="16"/>
  <c r="BL8" i="22" s="1"/>
  <c r="BK8" i="22"/>
  <c r="M6" i="16"/>
  <c r="BJ8" i="22" s="1"/>
  <c r="S5" i="15"/>
  <c r="BE7" i="22" s="1"/>
  <c r="Q5" i="15"/>
  <c r="BC7" i="22" s="1"/>
  <c r="BD7" i="22"/>
  <c r="V3" i="1" a="1"/>
  <c r="W11" i="1" s="1"/>
  <c r="AB13" i="22" s="1"/>
  <c r="M5" i="16"/>
  <c r="BJ7" i="22" s="1"/>
  <c r="BK7" i="22"/>
  <c r="O5" i="16"/>
  <c r="BL7" i="22" s="1"/>
  <c r="AZ7" i="22"/>
  <c r="M5" i="15"/>
  <c r="AY7" i="22" s="1"/>
  <c r="O5" i="15"/>
  <c r="BA7" i="22" s="1"/>
  <c r="O5" i="13"/>
  <c r="AE7" i="22" s="1"/>
  <c r="M5" i="13"/>
  <c r="AC7" i="22" s="1"/>
  <c r="AD7" i="22"/>
  <c r="U4" i="14"/>
  <c r="AV6" i="22" s="1"/>
  <c r="N3" i="1" a="1"/>
  <c r="S6" i="22" s="1"/>
  <c r="X12" i="12"/>
  <c r="AC12" i="12" s="1"/>
  <c r="M5" i="14"/>
  <c r="AN7" i="22" s="1"/>
  <c r="O5" i="14"/>
  <c r="AP7" i="22" s="1"/>
  <c r="BS9" i="22"/>
  <c r="BS8" i="22"/>
  <c r="U12" i="16"/>
  <c r="BR14" i="22" s="1"/>
  <c r="V3" i="16"/>
  <c r="BS10" i="22"/>
  <c r="W10" i="16"/>
  <c r="BT12" i="22" s="1"/>
  <c r="U7" i="16"/>
  <c r="BR9" i="22" s="1"/>
  <c r="W4" i="16"/>
  <c r="BT6" i="22" s="1"/>
  <c r="W5" i="16"/>
  <c r="BT7" i="22" s="1"/>
  <c r="U11" i="16"/>
  <c r="BR13" i="22" s="1"/>
  <c r="BS12" i="22"/>
  <c r="U8" i="16"/>
  <c r="BR10" i="22" s="1"/>
  <c r="BS11" i="22"/>
  <c r="W13" i="16"/>
  <c r="BT15" i="22" s="1"/>
  <c r="U13" i="16"/>
  <c r="BR15" i="22" s="1"/>
  <c r="W8" i="16"/>
  <c r="BT10" i="22" s="1"/>
  <c r="U10" i="16"/>
  <c r="BR12" i="22" s="1"/>
  <c r="W7" i="16"/>
  <c r="BT9" i="22" s="1"/>
  <c r="BS13" i="22"/>
  <c r="U9" i="16"/>
  <c r="BR11" i="22" s="1"/>
  <c r="BS14" i="22"/>
  <c r="BS7" i="22"/>
  <c r="U5" i="16"/>
  <c r="BR7" i="22" s="1"/>
  <c r="W12" i="16"/>
  <c r="BT14" i="22" s="1"/>
  <c r="U4" i="16"/>
  <c r="BR6" i="22" s="1"/>
  <c r="W6" i="16"/>
  <c r="BT8" i="22" s="1"/>
  <c r="BS6" i="22"/>
  <c r="W9" i="16"/>
  <c r="BT11" i="22" s="1"/>
  <c r="W11" i="16"/>
  <c r="BT13" i="22" s="1"/>
  <c r="BS15" i="22"/>
  <c r="U6" i="16"/>
  <c r="BR8" i="22" s="1"/>
  <c r="U13" i="15"/>
  <c r="BG15" i="22" s="1"/>
  <c r="W12" i="15"/>
  <c r="BI14" i="22" s="1"/>
  <c r="U5" i="15"/>
  <c r="BG7" i="22" s="1"/>
  <c r="BH13" i="22"/>
  <c r="U11" i="15"/>
  <c r="BG13" i="22" s="1"/>
  <c r="U9" i="15"/>
  <c r="BG11" i="22" s="1"/>
  <c r="W9" i="15"/>
  <c r="BI11" i="22" s="1"/>
  <c r="V3" i="15"/>
  <c r="BH12" i="22"/>
  <c r="W7" i="15"/>
  <c r="BI9" i="22" s="1"/>
  <c r="U6" i="15"/>
  <c r="BG8" i="22" s="1"/>
  <c r="U4" i="15"/>
  <c r="BG6" i="22" s="1"/>
  <c r="BH15" i="22"/>
  <c r="BH11" i="22"/>
  <c r="BH10" i="22"/>
  <c r="BH6" i="22"/>
  <c r="W6" i="15"/>
  <c r="BI8" i="22" s="1"/>
  <c r="W10" i="15"/>
  <c r="BI12" i="22" s="1"/>
  <c r="U8" i="15"/>
  <c r="BG10" i="22" s="1"/>
  <c r="W4" i="15"/>
  <c r="BI6" i="22" s="1"/>
  <c r="U10" i="15"/>
  <c r="BG12" i="22" s="1"/>
  <c r="BH7" i="22"/>
  <c r="BH9" i="22"/>
  <c r="W8" i="15"/>
  <c r="BI10" i="22" s="1"/>
  <c r="W13" i="15"/>
  <c r="BI15" i="22" s="1"/>
  <c r="U7" i="15"/>
  <c r="BG9" i="22" s="1"/>
  <c r="U12" i="15"/>
  <c r="BG14" i="22" s="1"/>
  <c r="W11" i="15"/>
  <c r="BI13" i="22" s="1"/>
  <c r="W5" i="15"/>
  <c r="BI7" i="22" s="1"/>
  <c r="BH8" i="22"/>
  <c r="BH14" i="22"/>
  <c r="BK6" i="22"/>
  <c r="M4" i="16"/>
  <c r="BJ6" i="22" s="1"/>
  <c r="N3" i="16"/>
  <c r="O4" i="16"/>
  <c r="BL6" i="22" s="1"/>
  <c r="DK15" i="22"/>
  <c r="U11" i="20"/>
  <c r="DJ13" i="22" s="1"/>
  <c r="U10" i="20"/>
  <c r="DJ12" i="22" s="1"/>
  <c r="DK11" i="22"/>
  <c r="DK9" i="22"/>
  <c r="DK6" i="22"/>
  <c r="W13" i="20"/>
  <c r="DL15" i="22" s="1"/>
  <c r="DK12" i="22"/>
  <c r="W9" i="20"/>
  <c r="DL11" i="22" s="1"/>
  <c r="DK10" i="22"/>
  <c r="W7" i="20"/>
  <c r="DL9" i="22" s="1"/>
  <c r="U13" i="20"/>
  <c r="DJ15" i="22" s="1"/>
  <c r="U9" i="20"/>
  <c r="DJ11" i="22" s="1"/>
  <c r="W8" i="20"/>
  <c r="DL10" i="22" s="1"/>
  <c r="U7" i="20"/>
  <c r="DJ9" i="22" s="1"/>
  <c r="W6" i="20"/>
  <c r="DL8" i="22" s="1"/>
  <c r="W5" i="20"/>
  <c r="DL7" i="22" s="1"/>
  <c r="W4" i="20"/>
  <c r="DL6" i="22" s="1"/>
  <c r="U4" i="20"/>
  <c r="DJ6" i="22" s="1"/>
  <c r="W12" i="20"/>
  <c r="DL14" i="22" s="1"/>
  <c r="DK13" i="22"/>
  <c r="U12" i="20"/>
  <c r="DJ14" i="22" s="1"/>
  <c r="W11" i="20"/>
  <c r="DL13" i="22" s="1"/>
  <c r="W10" i="20"/>
  <c r="DL12" i="22" s="1"/>
  <c r="U8" i="20"/>
  <c r="DJ10" i="22" s="1"/>
  <c r="U6" i="20"/>
  <c r="DJ8" i="22" s="1"/>
  <c r="U5" i="20"/>
  <c r="DJ7" i="22" s="1"/>
  <c r="V3" i="20"/>
  <c r="DK8" i="22"/>
  <c r="DK7" i="22"/>
  <c r="DK14" i="22"/>
  <c r="AZ8" i="22"/>
  <c r="AZ6" i="22"/>
  <c r="O4" i="15"/>
  <c r="BA6" i="22" s="1"/>
  <c r="M4" i="15"/>
  <c r="AY6" i="22" s="1"/>
  <c r="N3" i="15"/>
  <c r="CZ10" i="22"/>
  <c r="U5" i="19"/>
  <c r="CY7" i="22" s="1"/>
  <c r="W12" i="19"/>
  <c r="DA14" i="22" s="1"/>
  <c r="CZ12" i="22"/>
  <c r="W9" i="19"/>
  <c r="DA11" i="22" s="1"/>
  <c r="W8" i="19"/>
  <c r="DA10" i="22" s="1"/>
  <c r="W6" i="19"/>
  <c r="DA8" i="22" s="1"/>
  <c r="CZ7" i="22"/>
  <c r="V3" i="19"/>
  <c r="U9" i="19"/>
  <c r="CY11" i="22" s="1"/>
  <c r="U8" i="19"/>
  <c r="CY10" i="22" s="1"/>
  <c r="W13" i="19"/>
  <c r="DA15" i="22" s="1"/>
  <c r="U12" i="19"/>
  <c r="CY14" i="22" s="1"/>
  <c r="CZ13" i="22"/>
  <c r="W7" i="19"/>
  <c r="DA9" i="22" s="1"/>
  <c r="W4" i="19"/>
  <c r="DA6" i="22" s="1"/>
  <c r="U6" i="19"/>
  <c r="CY8" i="22" s="1"/>
  <c r="W5" i="19"/>
  <c r="DA7" i="22" s="1"/>
  <c r="U13" i="19"/>
  <c r="CY15" i="22" s="1"/>
  <c r="CZ14" i="22"/>
  <c r="W11" i="19"/>
  <c r="DA13" i="22" s="1"/>
  <c r="W10" i="19"/>
  <c r="DA12" i="22" s="1"/>
  <c r="CZ9" i="22"/>
  <c r="U4" i="19"/>
  <c r="CY6" i="22" s="1"/>
  <c r="CZ15" i="22"/>
  <c r="U11" i="19"/>
  <c r="CY13" i="22" s="1"/>
  <c r="U10" i="19"/>
  <c r="CY12" i="22" s="1"/>
  <c r="CZ11" i="22"/>
  <c r="U7" i="19"/>
  <c r="CY9" i="22" s="1"/>
  <c r="CZ8" i="22"/>
  <c r="CZ6" i="22"/>
  <c r="AO7" i="22"/>
  <c r="O4" i="14"/>
  <c r="AP6" i="22" s="1"/>
  <c r="N3" i="14"/>
  <c r="AO6" i="22"/>
  <c r="M4" i="14"/>
  <c r="AN6" i="22" s="1"/>
  <c r="AD8" i="22"/>
  <c r="O4" i="13"/>
  <c r="AE6" i="22" s="1"/>
  <c r="M4" i="13"/>
  <c r="AC6" i="22" s="1"/>
  <c r="N3" i="13"/>
  <c r="AD6" i="22"/>
  <c r="BD6" i="22"/>
  <c r="R3" i="15"/>
  <c r="Q4" i="15"/>
  <c r="BC6" i="22" s="1"/>
  <c r="S4" i="15"/>
  <c r="BE6" i="22" s="1"/>
  <c r="X18" i="12"/>
  <c r="AC18" i="12" s="1"/>
  <c r="U9" i="13"/>
  <c r="AK11" i="22" s="1"/>
  <c r="U8" i="13"/>
  <c r="AK10" i="22" s="1"/>
  <c r="U5" i="14"/>
  <c r="AV7" i="22" s="1"/>
  <c r="DG5" i="22"/>
  <c r="Q3" i="20"/>
  <c r="DF5" i="22" s="1"/>
  <c r="S3" i="20"/>
  <c r="DH5" i="22" s="1"/>
  <c r="U12" i="13"/>
  <c r="AK14" i="22" s="1"/>
  <c r="U7" i="13"/>
  <c r="AK9" i="22" s="1"/>
  <c r="DC5" i="22"/>
  <c r="O3" i="20"/>
  <c r="DD5" i="22" s="1"/>
  <c r="M3" i="20"/>
  <c r="DB5" i="22" s="1"/>
  <c r="U6" i="14"/>
  <c r="AV8" i="22" s="1"/>
  <c r="U11" i="13"/>
  <c r="AK13" i="22" s="1"/>
  <c r="AS6" i="22"/>
  <c r="R3" i="14"/>
  <c r="S4" i="14"/>
  <c r="AT6" i="22" s="1"/>
  <c r="Q4" i="14"/>
  <c r="AR6" i="22" s="1"/>
  <c r="DR5" i="22"/>
  <c r="S3" i="21"/>
  <c r="DS5" i="22" s="1"/>
  <c r="Q3" i="21"/>
  <c r="DQ5" i="22" s="1"/>
  <c r="DN5" i="22"/>
  <c r="O3" i="21"/>
  <c r="DO5" i="22" s="1"/>
  <c r="M3" i="21"/>
  <c r="DM5" i="22" s="1"/>
  <c r="BO5" i="22"/>
  <c r="Q3" i="16"/>
  <c r="BN5" i="22" s="1"/>
  <c r="S3" i="16"/>
  <c r="BP5" i="22" s="1"/>
  <c r="U6" i="13"/>
  <c r="AK8" i="22" s="1"/>
  <c r="U5" i="13"/>
  <c r="AK7" i="22" s="1"/>
  <c r="U4" i="13"/>
  <c r="AK6" i="22" s="1"/>
  <c r="CR5" i="22"/>
  <c r="O3" i="19"/>
  <c r="CS5" i="22" s="1"/>
  <c r="M3" i="19"/>
  <c r="CQ5" i="22" s="1"/>
  <c r="U7" i="14"/>
  <c r="AV9" i="22" s="1"/>
  <c r="AH6" i="22"/>
  <c r="Q4" i="13"/>
  <c r="AG6" i="22" s="1"/>
  <c r="R3" i="13"/>
  <c r="S4" i="13"/>
  <c r="AI6" i="22" s="1"/>
  <c r="CV5" i="22"/>
  <c r="Q3" i="19"/>
  <c r="CU5" i="22" s="1"/>
  <c r="S3" i="19"/>
  <c r="CW5" i="22" s="1"/>
  <c r="U10" i="13"/>
  <c r="AK12" i="22" s="1"/>
  <c r="DV5" i="22"/>
  <c r="U3" i="21"/>
  <c r="DU5" i="22" s="1"/>
  <c r="W13" i="1"/>
  <c r="AB15" i="22" s="1"/>
  <c r="U13" i="1"/>
  <c r="Z15" i="22" s="1"/>
  <c r="AA15" i="22"/>
  <c r="U12" i="1"/>
  <c r="Z14" i="22" s="1"/>
  <c r="W12" i="1"/>
  <c r="AB14" i="22" s="1"/>
  <c r="AA14" i="22"/>
  <c r="U3" i="14" l="1"/>
  <c r="AV5" i="22" s="1"/>
  <c r="AW5" i="22"/>
  <c r="W3" i="13"/>
  <c r="AM5" i="22" s="1"/>
  <c r="AL5" i="22"/>
  <c r="S7" i="1"/>
  <c r="X9" i="22" s="1"/>
  <c r="Q7" i="1"/>
  <c r="V9" i="22" s="1"/>
  <c r="W9" i="22"/>
  <c r="S4" i="1"/>
  <c r="X6" i="22" s="1"/>
  <c r="W8" i="22"/>
  <c r="S6" i="1"/>
  <c r="X8" i="22" s="1"/>
  <c r="Q6" i="1"/>
  <c r="V8" i="22" s="1"/>
  <c r="R3" i="1"/>
  <c r="W5" i="22" s="1"/>
  <c r="Q5" i="1"/>
  <c r="V7" i="22" s="1"/>
  <c r="W7" i="22"/>
  <c r="W6" i="22"/>
  <c r="S5" i="1"/>
  <c r="X7" i="22" s="1"/>
  <c r="Q4" i="1"/>
  <c r="V6" i="22" s="1"/>
  <c r="O6" i="1"/>
  <c r="T8" i="22" s="1"/>
  <c r="M6" i="1"/>
  <c r="R8" i="22" s="1"/>
  <c r="S8" i="22"/>
  <c r="U6" i="1"/>
  <c r="Z8" i="22" s="1"/>
  <c r="U7" i="1"/>
  <c r="Z9" i="22" s="1"/>
  <c r="O4" i="1"/>
  <c r="T6" i="22" s="1"/>
  <c r="AA9" i="22"/>
  <c r="O5" i="1"/>
  <c r="T7" i="22" s="1"/>
  <c r="W7" i="1"/>
  <c r="AB9" i="22" s="1"/>
  <c r="AA7" i="22"/>
  <c r="U8" i="1"/>
  <c r="Z10" i="22" s="1"/>
  <c r="W10" i="1"/>
  <c r="AB12" i="22" s="1"/>
  <c r="N3" i="1"/>
  <c r="S5" i="22" s="1"/>
  <c r="AA11" i="22"/>
  <c r="W5" i="1"/>
  <c r="AB7" i="22" s="1"/>
  <c r="U5" i="1"/>
  <c r="Z7" i="22" s="1"/>
  <c r="U10" i="1"/>
  <c r="Z12" i="22" s="1"/>
  <c r="M5" i="1"/>
  <c r="R7" i="22" s="1"/>
  <c r="AA6" i="22"/>
  <c r="W8" i="1"/>
  <c r="AB10" i="22" s="1"/>
  <c r="U11" i="1"/>
  <c r="Z13" i="22" s="1"/>
  <c r="S7" i="22"/>
  <c r="W9" i="1"/>
  <c r="AB11" i="22" s="1"/>
  <c r="V3" i="1"/>
  <c r="AA5" i="22" s="1"/>
  <c r="AA8" i="22"/>
  <c r="U9" i="1"/>
  <c r="Z11" i="22" s="1"/>
  <c r="U4" i="1"/>
  <c r="Z6" i="22" s="1"/>
  <c r="W4" i="1"/>
  <c r="AB6" i="22" s="1"/>
  <c r="AA13" i="22"/>
  <c r="M4" i="1"/>
  <c r="R6" i="22" s="1"/>
  <c r="W6" i="1"/>
  <c r="AB8" i="22" s="1"/>
  <c r="AA10" i="22"/>
  <c r="AA12" i="22"/>
  <c r="AO5" i="22"/>
  <c r="O3" i="14"/>
  <c r="AP5" i="22" s="1"/>
  <c r="M3" i="14"/>
  <c r="AN5" i="22" s="1"/>
  <c r="CZ5" i="22"/>
  <c r="U3" i="19"/>
  <c r="CY5" i="22" s="1"/>
  <c r="W3" i="19"/>
  <c r="DA5" i="22" s="1"/>
  <c r="BH5" i="22"/>
  <c r="U3" i="15"/>
  <c r="BG5" i="22" s="1"/>
  <c r="W3" i="15"/>
  <c r="BI5" i="22" s="1"/>
  <c r="AH5" i="22"/>
  <c r="Q3" i="13"/>
  <c r="AG5" i="22" s="1"/>
  <c r="S3" i="13"/>
  <c r="AI5" i="22" s="1"/>
  <c r="AD5" i="22"/>
  <c r="M3" i="13"/>
  <c r="AC5" i="22" s="1"/>
  <c r="O3" i="13"/>
  <c r="AE5" i="22" s="1"/>
  <c r="AZ5" i="22"/>
  <c r="M3" i="15"/>
  <c r="AY5" i="22" s="1"/>
  <c r="O3" i="15"/>
  <c r="BA5" i="22" s="1"/>
  <c r="DK5" i="22"/>
  <c r="U3" i="20"/>
  <c r="DJ5" i="22" s="1"/>
  <c r="W3" i="20"/>
  <c r="DL5" i="22" s="1"/>
  <c r="BS5" i="22"/>
  <c r="W3" i="16"/>
  <c r="BT5" i="22" s="1"/>
  <c r="U3" i="16"/>
  <c r="BR5" i="22" s="1"/>
  <c r="AS5" i="22"/>
  <c r="S3" i="14"/>
  <c r="AT5" i="22" s="1"/>
  <c r="Q3" i="14"/>
  <c r="AR5" i="22" s="1"/>
  <c r="BD5" i="22"/>
  <c r="S3" i="15"/>
  <c r="BE5" i="22" s="1"/>
  <c r="Q3" i="15"/>
  <c r="BC5" i="22" s="1"/>
  <c r="BK5" i="22"/>
  <c r="O3" i="16"/>
  <c r="BL5" i="22" s="1"/>
  <c r="M3" i="16"/>
  <c r="BJ5" i="22" s="1"/>
  <c r="S3" i="1" l="1"/>
  <c r="X5" i="22" s="1"/>
  <c r="M3" i="1"/>
  <c r="R5" i="22" s="1"/>
  <c r="O3" i="1"/>
  <c r="T5" i="22" s="1"/>
  <c r="Q3" i="1"/>
  <c r="V5" i="22" s="1"/>
  <c r="W3" i="1"/>
  <c r="AB5" i="22" s="1"/>
  <c r="U3" i="1"/>
  <c r="Z5" i="22" s="1"/>
  <c r="H5" i="18"/>
  <c r="Q6" i="12" s="1"/>
  <c r="H4" i="18"/>
  <c r="Q5" i="12" s="1"/>
  <c r="H5" i="17"/>
  <c r="O6" i="12" s="1"/>
  <c r="H4" i="17"/>
  <c r="O5" i="12" s="1"/>
  <c r="X5" i="12" l="1"/>
  <c r="I5" i="17"/>
  <c r="I4" i="18"/>
  <c r="I4" i="17"/>
  <c r="I5" i="18"/>
  <c r="X6" i="12"/>
  <c r="H6" i="17"/>
  <c r="O7" i="12" s="1"/>
  <c r="H3" i="18"/>
  <c r="Q4" i="12" s="1"/>
  <c r="R3" i="17" a="1"/>
  <c r="H3" i="17"/>
  <c r="O4" i="12" s="1"/>
  <c r="X4" i="12" l="1"/>
  <c r="S7" i="17"/>
  <c r="Q7" i="17"/>
  <c r="S6" i="17"/>
  <c r="Q6" i="17"/>
  <c r="S5" i="17"/>
  <c r="Q5" i="17"/>
  <c r="I6" i="17"/>
  <c r="X7" i="12"/>
  <c r="AC7" i="12" s="1"/>
  <c r="I3" i="18"/>
  <c r="N3" i="18" s="1" a="1"/>
  <c r="M39" i="18" s="1"/>
  <c r="CF41" i="22" s="1"/>
  <c r="AC6" i="12"/>
  <c r="AC5" i="12"/>
  <c r="I3" i="17"/>
  <c r="Q4" i="17"/>
  <c r="R3" i="17"/>
  <c r="S4" i="17"/>
  <c r="Y6" i="12" l="1" a="1"/>
  <c r="Y6" i="12" s="1"/>
  <c r="AA6" i="12" s="1"/>
  <c r="M28" i="18"/>
  <c r="CF30" i="22" s="1"/>
  <c r="CG15" i="22"/>
  <c r="CG49" i="22"/>
  <c r="CG19" i="22"/>
  <c r="M19" i="18"/>
  <c r="CF21" i="22" s="1"/>
  <c r="M21" i="18"/>
  <c r="CF23" i="22" s="1"/>
  <c r="O43" i="18"/>
  <c r="CH45" i="22" s="1"/>
  <c r="M27" i="18"/>
  <c r="CF29" i="22" s="1"/>
  <c r="M31" i="18"/>
  <c r="CF33" i="22" s="1"/>
  <c r="O37" i="18"/>
  <c r="CH39" i="22" s="1"/>
  <c r="O29" i="18"/>
  <c r="CH31" i="22" s="1"/>
  <c r="CG10" i="22"/>
  <c r="O47" i="18"/>
  <c r="CH49" i="22" s="1"/>
  <c r="O10" i="18"/>
  <c r="CH12" i="22" s="1"/>
  <c r="M5" i="18"/>
  <c r="CF7" i="22" s="1"/>
  <c r="O33" i="18"/>
  <c r="CH35" i="22" s="1"/>
  <c r="O8" i="18"/>
  <c r="CH10" i="22" s="1"/>
  <c r="CG46" i="22"/>
  <c r="CG8" i="22"/>
  <c r="O46" i="18"/>
  <c r="CH48" i="22" s="1"/>
  <c r="CG28" i="22"/>
  <c r="M45" i="18"/>
  <c r="CF47" i="22" s="1"/>
  <c r="N3" i="18"/>
  <c r="O3" i="18" s="1"/>
  <c r="CH5" i="22" s="1"/>
  <c r="CG24" i="22"/>
  <c r="O13" i="18"/>
  <c r="CH15" i="22" s="1"/>
  <c r="O21" i="18"/>
  <c r="CH23" i="22" s="1"/>
  <c r="CG23" i="22"/>
  <c r="CG44" i="22"/>
  <c r="CG30" i="22"/>
  <c r="M40" i="18"/>
  <c r="CF42" i="22" s="1"/>
  <c r="M8" i="18"/>
  <c r="CF10" i="22" s="1"/>
  <c r="O41" i="18"/>
  <c r="CH43" i="22" s="1"/>
  <c r="M42" i="18"/>
  <c r="CF44" i="22" s="1"/>
  <c r="CG14" i="22"/>
  <c r="O20" i="18"/>
  <c r="CH22" i="22" s="1"/>
  <c r="M24" i="18"/>
  <c r="CF26" i="22" s="1"/>
  <c r="O50" i="18"/>
  <c r="CH52" i="22" s="1"/>
  <c r="O14" i="18"/>
  <c r="CH16" i="22" s="1"/>
  <c r="M16" i="18"/>
  <c r="CF18" i="22" s="1"/>
  <c r="CG12" i="22"/>
  <c r="CG11" i="22"/>
  <c r="CG25" i="22"/>
  <c r="CG13" i="22"/>
  <c r="CG45" i="22"/>
  <c r="CG50" i="22"/>
  <c r="O42" i="18"/>
  <c r="CH44" i="22" s="1"/>
  <c r="M14" i="18"/>
  <c r="CF16" i="22" s="1"/>
  <c r="CG16" i="22"/>
  <c r="O25" i="18"/>
  <c r="CH27" i="22" s="1"/>
  <c r="M47" i="18"/>
  <c r="CF49" i="22" s="1"/>
  <c r="M20" i="18"/>
  <c r="CF22" i="22" s="1"/>
  <c r="CG41" i="22"/>
  <c r="M26" i="18"/>
  <c r="CF28" i="22" s="1"/>
  <c r="M11" i="18"/>
  <c r="CF13" i="22" s="1"/>
  <c r="M30" i="18"/>
  <c r="CF32" i="22" s="1"/>
  <c r="CG9" i="22"/>
  <c r="O4" i="18"/>
  <c r="CH6" i="22" s="1"/>
  <c r="O36" i="18"/>
  <c r="CH38" i="22" s="1"/>
  <c r="M33" i="18"/>
  <c r="CF35" i="22" s="1"/>
  <c r="M38" i="18"/>
  <c r="CF40" i="22" s="1"/>
  <c r="O44" i="18"/>
  <c r="CH46" i="22" s="1"/>
  <c r="O24" i="18"/>
  <c r="CH26" i="22" s="1"/>
  <c r="M44" i="18"/>
  <c r="CF46" i="22" s="1"/>
  <c r="O28" i="18"/>
  <c r="CH30" i="22" s="1"/>
  <c r="O35" i="18"/>
  <c r="CH37" i="22" s="1"/>
  <c r="CG18" i="22"/>
  <c r="O26" i="18"/>
  <c r="CH28" i="22" s="1"/>
  <c r="M18" i="18"/>
  <c r="CF20" i="22" s="1"/>
  <c r="CG36" i="22"/>
  <c r="M7" i="18"/>
  <c r="CF9" i="22" s="1"/>
  <c r="CG27" i="22"/>
  <c r="CG52" i="22"/>
  <c r="CG38" i="22"/>
  <c r="CG17" i="22"/>
  <c r="O17" i="18"/>
  <c r="CH19" i="22" s="1"/>
  <c r="M36" i="18"/>
  <c r="CF38" i="22" s="1"/>
  <c r="M41" i="18"/>
  <c r="CF43" i="22" s="1"/>
  <c r="M35" i="18"/>
  <c r="CF37" i="22" s="1"/>
  <c r="M17" i="18"/>
  <c r="CF19" i="22" s="1"/>
  <c r="CG48" i="22"/>
  <c r="CG47" i="22"/>
  <c r="CG32" i="22"/>
  <c r="CG37" i="22"/>
  <c r="CG20" i="22"/>
  <c r="CG26" i="22"/>
  <c r="O7" i="18"/>
  <c r="CH9" i="22" s="1"/>
  <c r="O30" i="18"/>
  <c r="CH32" i="22" s="1"/>
  <c r="M23" i="18"/>
  <c r="CF25" i="22" s="1"/>
  <c r="M9" i="18"/>
  <c r="CF11" i="22" s="1"/>
  <c r="M34" i="18"/>
  <c r="CF36" i="22" s="1"/>
  <c r="M50" i="18"/>
  <c r="CF52" i="22" s="1"/>
  <c r="M43" i="18"/>
  <c r="CF45" i="22" s="1"/>
  <c r="O18" i="18"/>
  <c r="CH20" i="22" s="1"/>
  <c r="CG31" i="22"/>
  <c r="CG51" i="22"/>
  <c r="M15" i="18"/>
  <c r="CF17" i="22" s="1"/>
  <c r="M12" i="18"/>
  <c r="CF14" i="22" s="1"/>
  <c r="O16" i="18"/>
  <c r="CH18" i="22" s="1"/>
  <c r="M32" i="18"/>
  <c r="CF34" i="22" s="1"/>
  <c r="O39" i="18"/>
  <c r="CH41" i="22" s="1"/>
  <c r="O48" i="18"/>
  <c r="CH50" i="22" s="1"/>
  <c r="O38" i="18"/>
  <c r="CH40" i="22" s="1"/>
  <c r="O12" i="18"/>
  <c r="CH14" i="22" s="1"/>
  <c r="O23" i="18"/>
  <c r="CH25" i="22" s="1"/>
  <c r="CG39" i="22"/>
  <c r="O19" i="18"/>
  <c r="CH21" i="22" s="1"/>
  <c r="M13" i="18"/>
  <c r="CF15" i="22" s="1"/>
  <c r="O45" i="18"/>
  <c r="CH47" i="22" s="1"/>
  <c r="CG29" i="22"/>
  <c r="O27" i="18"/>
  <c r="CH29" i="22" s="1"/>
  <c r="CG6" i="22"/>
  <c r="M48" i="18"/>
  <c r="CF50" i="22" s="1"/>
  <c r="M10" i="18"/>
  <c r="CF12" i="22" s="1"/>
  <c r="O6" i="18"/>
  <c r="CH8" i="22" s="1"/>
  <c r="CG33" i="22"/>
  <c r="CG35" i="22"/>
  <c r="O34" i="18"/>
  <c r="CH36" i="22" s="1"/>
  <c r="CG21" i="22"/>
  <c r="O40" i="18"/>
  <c r="CH42" i="22" s="1"/>
  <c r="O31" i="18"/>
  <c r="CH33" i="22" s="1"/>
  <c r="M37" i="18"/>
  <c r="CF39" i="22" s="1"/>
  <c r="O9" i="18"/>
  <c r="CH11" i="22" s="1"/>
  <c r="CG34" i="22"/>
  <c r="M22" i="18"/>
  <c r="CF24" i="22" s="1"/>
  <c r="M6" i="18"/>
  <c r="CF8" i="22" s="1"/>
  <c r="M4" i="18"/>
  <c r="CF6" i="22" s="1"/>
  <c r="O11" i="18"/>
  <c r="CH13" i="22" s="1"/>
  <c r="CG7" i="22"/>
  <c r="CG42" i="22"/>
  <c r="CG40" i="22"/>
  <c r="M25" i="18"/>
  <c r="CF27" i="22" s="1"/>
  <c r="O5" i="18"/>
  <c r="CH7" i="22" s="1"/>
  <c r="O32" i="18"/>
  <c r="CH34" i="22" s="1"/>
  <c r="M46" i="18"/>
  <c r="CF48" i="22" s="1"/>
  <c r="CG43" i="22"/>
  <c r="O22" i="18"/>
  <c r="CH24" i="22" s="1"/>
  <c r="O15" i="18"/>
  <c r="CH17" i="22" s="1"/>
  <c r="M49" i="18"/>
  <c r="CF51" i="22" s="1"/>
  <c r="CG22" i="22"/>
  <c r="M29" i="18"/>
  <c r="CF31" i="22" s="1"/>
  <c r="O49" i="18"/>
  <c r="CH51" i="22" s="1"/>
  <c r="Y5" i="12" a="1"/>
  <c r="Y5" i="12" s="1"/>
  <c r="AA5" i="12" s="1"/>
  <c r="Y7" i="12" a="1"/>
  <c r="Y7" i="12" s="1"/>
  <c r="AA7" i="12" s="1"/>
  <c r="AC4" i="12"/>
  <c r="Y16" i="12" a="1"/>
  <c r="Y16" i="12" s="1"/>
  <c r="AA16" i="12" s="1"/>
  <c r="Y13" i="12" a="1"/>
  <c r="Y13" i="12" s="1"/>
  <c r="AA13" i="12" s="1"/>
  <c r="Y18" i="12" a="1"/>
  <c r="Y18" i="12" s="1"/>
  <c r="AA18" i="12" s="1"/>
  <c r="Y9" i="12" a="1"/>
  <c r="Y9" i="12" s="1"/>
  <c r="AA9" i="12" s="1"/>
  <c r="Y17" i="12" a="1"/>
  <c r="Y17" i="12" s="1"/>
  <c r="AA17" i="12" s="1"/>
  <c r="Y14" i="12" a="1"/>
  <c r="Y14" i="12" s="1"/>
  <c r="AA14" i="12" s="1"/>
  <c r="Y12" i="12" a="1"/>
  <c r="Y12" i="12" s="1"/>
  <c r="AA12" i="12" s="1"/>
  <c r="Y15" i="12" a="1"/>
  <c r="Y15" i="12" s="1"/>
  <c r="AA15" i="12" s="1"/>
  <c r="Y11" i="12" a="1"/>
  <c r="Y11" i="12" s="1"/>
  <c r="AA11" i="12" s="1"/>
  <c r="Y8" i="12" a="1"/>
  <c r="Y8" i="12" s="1"/>
  <c r="AA8" i="12" s="1"/>
  <c r="Y10" i="12" a="1"/>
  <c r="Y10" i="12" s="1"/>
  <c r="AA10" i="12" s="1"/>
  <c r="V3" i="17" a="1"/>
  <c r="N3" i="17" a="1"/>
  <c r="M3" i="18"/>
  <c r="CF5" i="22" s="1"/>
  <c r="S3" i="17"/>
  <c r="Q3" i="17"/>
  <c r="CG5" i="22" l="1"/>
  <c r="AA4" i="12"/>
  <c r="AB10" i="12" s="1" a="1"/>
  <c r="AB10" i="12" s="1"/>
  <c r="O30" i="17"/>
  <c r="BW32" i="22" s="1"/>
  <c r="M17" i="17"/>
  <c r="BU19" i="22" s="1"/>
  <c r="M19" i="17"/>
  <c r="BU21" i="22" s="1"/>
  <c r="O49" i="17"/>
  <c r="BW51" i="22" s="1"/>
  <c r="BV36" i="22"/>
  <c r="M48" i="17"/>
  <c r="BU50" i="22" s="1"/>
  <c r="M33" i="17"/>
  <c r="BU35" i="22" s="1"/>
  <c r="BV25" i="22"/>
  <c r="BV40" i="22"/>
  <c r="O22" i="17"/>
  <c r="BW24" i="22" s="1"/>
  <c r="BV42" i="22"/>
  <c r="BV49" i="22"/>
  <c r="O46" i="17"/>
  <c r="BW48" i="22" s="1"/>
  <c r="M14" i="17"/>
  <c r="BU16" i="22" s="1"/>
  <c r="M36" i="17"/>
  <c r="BU38" i="22" s="1"/>
  <c r="M16" i="17"/>
  <c r="BU18" i="22" s="1"/>
  <c r="BV28" i="22"/>
  <c r="M10" i="17"/>
  <c r="BU12" i="22" s="1"/>
  <c r="O50" i="17"/>
  <c r="BW52" i="22" s="1"/>
  <c r="BV19" i="22"/>
  <c r="M11" i="17"/>
  <c r="BU13" i="22" s="1"/>
  <c r="BV46" i="22"/>
  <c r="BV39" i="22"/>
  <c r="BV47" i="22"/>
  <c r="O5" i="17"/>
  <c r="BW7" i="22" s="1"/>
  <c r="O37" i="17"/>
  <c r="BW39" i="22" s="1"/>
  <c r="O4" i="17"/>
  <c r="BW6" i="22" s="1"/>
  <c r="M43" i="17"/>
  <c r="BU45" i="22" s="1"/>
  <c r="M46" i="17"/>
  <c r="BU48" i="22" s="1"/>
  <c r="M4" i="17"/>
  <c r="BU6" i="22" s="1"/>
  <c r="M13" i="17"/>
  <c r="BU15" i="22" s="1"/>
  <c r="BV24" i="22"/>
  <c r="M15" i="17"/>
  <c r="BU17" i="22" s="1"/>
  <c r="BV41" i="22"/>
  <c r="M50" i="17"/>
  <c r="BU52" i="22" s="1"/>
  <c r="BV14" i="22"/>
  <c r="O42" i="17"/>
  <c r="BW44" i="22" s="1"/>
  <c r="M28" i="17"/>
  <c r="BU30" i="22" s="1"/>
  <c r="O29" i="17"/>
  <c r="BW31" i="22" s="1"/>
  <c r="M20" i="17"/>
  <c r="BU22" i="22" s="1"/>
  <c r="O12" i="17"/>
  <c r="BW14" i="22" s="1"/>
  <c r="O48" i="17"/>
  <c r="BW50" i="22" s="1"/>
  <c r="O25" i="17"/>
  <c r="BW27" i="22" s="1"/>
  <c r="BV20" i="22"/>
  <c r="BV32" i="22"/>
  <c r="O40" i="17"/>
  <c r="BW42" i="22" s="1"/>
  <c r="BV38" i="22"/>
  <c r="BV50" i="22"/>
  <c r="M7" i="17"/>
  <c r="BU9" i="22" s="1"/>
  <c r="O23" i="17"/>
  <c r="BW25" i="22" s="1"/>
  <c r="M23" i="17"/>
  <c r="BU25" i="22" s="1"/>
  <c r="O7" i="17"/>
  <c r="BW9" i="22" s="1"/>
  <c r="M34" i="17"/>
  <c r="BU36" i="22" s="1"/>
  <c r="M24" i="17"/>
  <c r="BU26" i="22" s="1"/>
  <c r="O13" i="17"/>
  <c r="BW15" i="22" s="1"/>
  <c r="BV51" i="22"/>
  <c r="BV12" i="22"/>
  <c r="BV23" i="22"/>
  <c r="BV18" i="22"/>
  <c r="BV43" i="22"/>
  <c r="O8" i="17"/>
  <c r="BW10" i="22" s="1"/>
  <c r="O41" i="17"/>
  <c r="BW43" i="22" s="1"/>
  <c r="O43" i="17"/>
  <c r="BW45" i="22" s="1"/>
  <c r="O38" i="17"/>
  <c r="BW40" i="22" s="1"/>
  <c r="O16" i="17"/>
  <c r="BW18" i="22" s="1"/>
  <c r="M22" i="17"/>
  <c r="BU24" i="22" s="1"/>
  <c r="M5" i="17"/>
  <c r="BU7" i="22" s="1"/>
  <c r="BV37" i="22"/>
  <c r="BV30" i="22"/>
  <c r="BV9" i="22"/>
  <c r="BV33" i="22"/>
  <c r="O39" i="17"/>
  <c r="BW41" i="22" s="1"/>
  <c r="O14" i="17"/>
  <c r="BW16" i="22" s="1"/>
  <c r="O45" i="17"/>
  <c r="BW47" i="22" s="1"/>
  <c r="O33" i="17"/>
  <c r="BW35" i="22" s="1"/>
  <c r="O11" i="17"/>
  <c r="BW13" i="22" s="1"/>
  <c r="O36" i="17"/>
  <c r="BW38" i="22" s="1"/>
  <c r="O24" i="17"/>
  <c r="BW26" i="22" s="1"/>
  <c r="BV16" i="22"/>
  <c r="M42" i="17"/>
  <c r="BU44" i="22" s="1"/>
  <c r="M9" i="17"/>
  <c r="BU11" i="22" s="1"/>
  <c r="BV26" i="22"/>
  <c r="M44" i="17"/>
  <c r="BU46" i="22" s="1"/>
  <c r="O32" i="17"/>
  <c r="BW34" i="22" s="1"/>
  <c r="O28" i="17"/>
  <c r="BW30" i="22" s="1"/>
  <c r="M8" i="17"/>
  <c r="BU10" i="22" s="1"/>
  <c r="M41" i="17"/>
  <c r="BU43" i="22" s="1"/>
  <c r="O10" i="17"/>
  <c r="BW12" i="22" s="1"/>
  <c r="O26" i="17"/>
  <c r="BW28" i="22" s="1"/>
  <c r="M6" i="17"/>
  <c r="BU8" i="22" s="1"/>
  <c r="BV10" i="22"/>
  <c r="N3" i="17"/>
  <c r="BV29" i="22"/>
  <c r="BV34" i="22"/>
  <c r="M40" i="17"/>
  <c r="BU42" i="22" s="1"/>
  <c r="O15" i="17"/>
  <c r="BW17" i="22" s="1"/>
  <c r="O34" i="17"/>
  <c r="BW36" i="22" s="1"/>
  <c r="O9" i="17"/>
  <c r="BW11" i="22" s="1"/>
  <c r="O27" i="17"/>
  <c r="BW29" i="22" s="1"/>
  <c r="M30" i="17"/>
  <c r="BU32" i="22" s="1"/>
  <c r="M18" i="17"/>
  <c r="BU20" i="22" s="1"/>
  <c r="M45" i="17"/>
  <c r="BU47" i="22" s="1"/>
  <c r="O35" i="17"/>
  <c r="BW37" i="22" s="1"/>
  <c r="BV21" i="22"/>
  <c r="BV45" i="22"/>
  <c r="BV7" i="22"/>
  <c r="M35" i="17"/>
  <c r="BU37" i="22" s="1"/>
  <c r="M21" i="17"/>
  <c r="BU23" i="22" s="1"/>
  <c r="M31" i="17"/>
  <c r="BU33" i="22" s="1"/>
  <c r="O31" i="17"/>
  <c r="BW33" i="22" s="1"/>
  <c r="O44" i="17"/>
  <c r="BW46" i="22" s="1"/>
  <c r="M38" i="17"/>
  <c r="BU40" i="22" s="1"/>
  <c r="O47" i="17"/>
  <c r="BW49" i="22" s="1"/>
  <c r="M29" i="17"/>
  <c r="BU31" i="22" s="1"/>
  <c r="BV44" i="22"/>
  <c r="BV6" i="22"/>
  <c r="O17" i="17"/>
  <c r="BW19" i="22" s="1"/>
  <c r="BV15" i="22"/>
  <c r="O19" i="17"/>
  <c r="BW21" i="22" s="1"/>
  <c r="O20" i="17"/>
  <c r="BW22" i="22" s="1"/>
  <c r="M25" i="17"/>
  <c r="BU27" i="22" s="1"/>
  <c r="O18" i="17"/>
  <c r="BW20" i="22" s="1"/>
  <c r="BV8" i="22"/>
  <c r="M26" i="17"/>
  <c r="BU28" i="22" s="1"/>
  <c r="M27" i="17"/>
  <c r="BU29" i="22" s="1"/>
  <c r="M39" i="17"/>
  <c r="BU41" i="22" s="1"/>
  <c r="BV48" i="22"/>
  <c r="BV31" i="22"/>
  <c r="BV11" i="22"/>
  <c r="BV35" i="22"/>
  <c r="M49" i="17"/>
  <c r="BU51" i="22" s="1"/>
  <c r="O6" i="17"/>
  <c r="BW8" i="22" s="1"/>
  <c r="M47" i="17"/>
  <c r="BU49" i="22" s="1"/>
  <c r="M32" i="17"/>
  <c r="BU34" i="22" s="1"/>
  <c r="BV22" i="22"/>
  <c r="M12" i="17"/>
  <c r="BU14" i="22" s="1"/>
  <c r="M37" i="17"/>
  <c r="BU39" i="22" s="1"/>
  <c r="O21" i="17"/>
  <c r="BW23" i="22" s="1"/>
  <c r="BV13" i="22"/>
  <c r="BV27" i="22"/>
  <c r="BV17" i="22"/>
  <c r="BV52" i="22"/>
  <c r="W6" i="17"/>
  <c r="U10" i="17"/>
  <c r="W10" i="17"/>
  <c r="U7" i="17"/>
  <c r="W7" i="17"/>
  <c r="W11" i="17"/>
  <c r="U11" i="17"/>
  <c r="U8" i="17"/>
  <c r="W8" i="17"/>
  <c r="W12" i="17"/>
  <c r="W9" i="17"/>
  <c r="W4" i="17"/>
  <c r="W5" i="17"/>
  <c r="U13" i="17"/>
  <c r="U9" i="17"/>
  <c r="U5" i="17"/>
  <c r="U12" i="17"/>
  <c r="V3" i="17"/>
  <c r="W13" i="17"/>
  <c r="U6" i="17"/>
  <c r="U4" i="17"/>
  <c r="AB8" i="12" l="1" a="1"/>
  <c r="AB8" i="12" s="1"/>
  <c r="AB18" i="12" a="1"/>
  <c r="AB18" i="12" s="1"/>
  <c r="AB12" i="12" a="1"/>
  <c r="AB12" i="12" s="1"/>
  <c r="AB17" i="12" a="1"/>
  <c r="AB17" i="12" s="1"/>
  <c r="AB7" i="12" a="1"/>
  <c r="AB7" i="12" s="1"/>
  <c r="AB13" i="12" a="1"/>
  <c r="AB13" i="12" s="1"/>
  <c r="AB15" i="12" a="1"/>
  <c r="AB15" i="12" s="1"/>
  <c r="AB16" i="12" a="1"/>
  <c r="AB16" i="12" s="1"/>
  <c r="AB14" i="12" a="1"/>
  <c r="AB14" i="12" s="1"/>
  <c r="AB4" i="12" a="1"/>
  <c r="AB4" i="12" s="1"/>
  <c r="AB6" i="12" a="1"/>
  <c r="AB6" i="12" s="1"/>
  <c r="AB5" i="12" a="1"/>
  <c r="AB5" i="12" s="1"/>
  <c r="AB9" i="12" a="1"/>
  <c r="AB9" i="12" s="1"/>
  <c r="AB11" i="12" a="1"/>
  <c r="AB11" i="12" s="1"/>
  <c r="Z8" i="12"/>
  <c r="Z11" i="12"/>
  <c r="Z17" i="12"/>
  <c r="B29" i="22" a="1"/>
  <c r="B29" i="22" s="1"/>
  <c r="D29" i="22" s="1" a="1"/>
  <c r="D29" i="22" s="1"/>
  <c r="C29" i="22" s="1"/>
  <c r="Z13" i="12"/>
  <c r="Z18" i="12"/>
  <c r="Z9" i="12"/>
  <c r="Z4" i="12"/>
  <c r="Z5" i="12"/>
  <c r="Z16" i="12"/>
  <c r="Z14" i="12"/>
  <c r="Z12" i="12"/>
  <c r="Z6" i="12"/>
  <c r="Z15" i="12"/>
  <c r="Z7" i="12"/>
  <c r="Z10" i="12"/>
  <c r="B28" i="22" a="1"/>
  <c r="B28" i="22" s="1"/>
  <c r="D28" i="22" s="1" a="1"/>
  <c r="D28" i="22" s="1"/>
  <c r="C28" i="22" s="1"/>
  <c r="B54" i="22" a="1"/>
  <c r="B54" i="22" s="1"/>
  <c r="D54" i="22" s="1" a="1"/>
  <c r="D54" i="22" s="1"/>
  <c r="E54" i="22" s="1"/>
  <c r="B26" i="22" a="1"/>
  <c r="B26" i="22" s="1"/>
  <c r="D26" i="22" s="1" a="1"/>
  <c r="D26" i="22" s="1"/>
  <c r="C26" i="22" s="1"/>
  <c r="B36" i="22" a="1"/>
  <c r="B36" i="22" s="1"/>
  <c r="D36" i="22" s="1" a="1"/>
  <c r="D36" i="22" s="1"/>
  <c r="E36" i="22" s="1"/>
  <c r="B37" i="22" a="1"/>
  <c r="B37" i="22" s="1"/>
  <c r="D37" i="22" s="1" a="1"/>
  <c r="D37" i="22" s="1"/>
  <c r="E37" i="22" s="1"/>
  <c r="B30" i="22" a="1"/>
  <c r="B30" i="22" s="1"/>
  <c r="D30" i="22" s="1" a="1"/>
  <c r="D30" i="22" s="1"/>
  <c r="C30" i="22" s="1"/>
  <c r="B32" i="22" a="1"/>
  <c r="B32" i="22" s="1"/>
  <c r="D32" i="22" s="1" a="1"/>
  <c r="D32" i="22" s="1"/>
  <c r="E32" i="22" s="1"/>
  <c r="B6" i="22" a="1"/>
  <c r="B6" i="22" s="1"/>
  <c r="D6" i="22" s="1" a="1"/>
  <c r="D6" i="22" s="1"/>
  <c r="C6" i="22" s="1"/>
  <c r="M3" i="17"/>
  <c r="BU5" i="22" s="1"/>
  <c r="O3" i="17"/>
  <c r="BW5" i="22" s="1"/>
  <c r="BV5" i="22"/>
  <c r="W3" i="17"/>
  <c r="U3" i="17"/>
  <c r="B42" i="22" l="1" a="1"/>
  <c r="B42" i="22" s="1"/>
  <c r="D42" i="22" s="1" a="1"/>
  <c r="D42" i="22" s="1"/>
  <c r="B27" i="22" a="1"/>
  <c r="B27" i="22" s="1"/>
  <c r="D27" i="22" s="1" a="1"/>
  <c r="D27" i="22" s="1"/>
  <c r="B25" i="22" a="1"/>
  <c r="B25" i="22" s="1"/>
  <c r="D25" i="22" s="1" a="1"/>
  <c r="D25" i="22" s="1"/>
  <c r="B5" i="22" a="1"/>
  <c r="B5" i="22" s="1"/>
  <c r="D5" i="22" s="1" a="1"/>
  <c r="D5" i="22" s="1"/>
  <c r="B17" i="22" a="1"/>
  <c r="B17" i="22" s="1"/>
  <c r="D17" i="22" s="1" a="1"/>
  <c r="D17" i="22" s="1"/>
  <c r="B47" i="22" a="1"/>
  <c r="B47" i="22" s="1"/>
  <c r="D47" i="22" s="1" a="1"/>
  <c r="D47" i="22" s="1"/>
  <c r="B12" i="22" a="1"/>
  <c r="B12" i="22" s="1"/>
  <c r="D12" i="22" s="1" a="1"/>
  <c r="D12" i="22" s="1"/>
  <c r="B7" i="22" a="1"/>
  <c r="B7" i="22" s="1"/>
  <c r="D7" i="22" s="1" a="1"/>
  <c r="D7" i="22" s="1"/>
  <c r="B33" i="22" a="1"/>
  <c r="B33" i="22" s="1"/>
  <c r="D33" i="22" s="1" a="1"/>
  <c r="D33" i="22" s="1"/>
  <c r="B35" i="22" a="1"/>
  <c r="B35" i="22" s="1"/>
  <c r="D35" i="22" s="1" a="1"/>
  <c r="D35" i="22" s="1"/>
  <c r="B18" i="22" a="1"/>
  <c r="B18" i="22" s="1"/>
  <c r="D18" i="22" s="1" a="1"/>
  <c r="D18" i="22" s="1"/>
  <c r="B23" i="22" a="1"/>
  <c r="B23" i="22" s="1"/>
  <c r="D23" i="22" s="1" a="1"/>
  <c r="D23" i="22" s="1"/>
  <c r="B31" i="22" a="1"/>
  <c r="B31" i="22" s="1"/>
  <c r="D31" i="22" s="1" a="1"/>
  <c r="D31" i="22" s="1"/>
  <c r="B44" i="22" a="1"/>
  <c r="B44" i="22" s="1"/>
  <c r="D44" i="22" s="1" a="1"/>
  <c r="D44" i="22" s="1"/>
  <c r="B10" i="22" a="1"/>
  <c r="B10" i="22" s="1"/>
  <c r="D10" i="22" s="1" a="1"/>
  <c r="D10" i="22" s="1"/>
  <c r="B24" i="22" a="1"/>
  <c r="B24" i="22" s="1"/>
  <c r="D24" i="22" s="1" a="1"/>
  <c r="D24" i="22" s="1"/>
  <c r="B9" i="22" a="1"/>
  <c r="B9" i="22" s="1"/>
  <c r="D9" i="22" s="1" a="1"/>
  <c r="D9" i="22" s="1"/>
  <c r="B49" i="22" a="1"/>
  <c r="B49" i="22" s="1"/>
  <c r="D49" i="22" s="1" a="1"/>
  <c r="D49" i="22" s="1"/>
  <c r="B43" i="22" a="1"/>
  <c r="B43" i="22" s="1"/>
  <c r="D43" i="22" s="1" a="1"/>
  <c r="D43" i="22" s="1"/>
  <c r="B21" i="22" a="1"/>
  <c r="B21" i="22" s="1"/>
  <c r="D21" i="22" s="1" a="1"/>
  <c r="D21" i="22" s="1"/>
  <c r="B14" i="22" a="1"/>
  <c r="B14" i="22" s="1"/>
  <c r="D14" i="22" s="1" a="1"/>
  <c r="D14" i="22" s="1"/>
  <c r="B38" i="22" a="1"/>
  <c r="B38" i="22" s="1"/>
  <c r="D38" i="22" s="1" a="1"/>
  <c r="D38" i="22" s="1"/>
  <c r="B16" i="22" a="1"/>
  <c r="B16" i="22" s="1"/>
  <c r="D16" i="22" s="1" a="1"/>
  <c r="D16" i="22" s="1"/>
  <c r="B51" i="22" a="1"/>
  <c r="B51" i="22" s="1"/>
  <c r="D51" i="22" s="1" a="1"/>
  <c r="D51" i="22" s="1"/>
  <c r="B53" i="22" a="1"/>
  <c r="B53" i="22" s="1"/>
  <c r="D53" i="22" s="1" a="1"/>
  <c r="D53" i="22" s="1"/>
  <c r="B50" i="22" a="1"/>
  <c r="B50" i="22" s="1"/>
  <c r="D50" i="22" s="1" a="1"/>
  <c r="D50" i="22" s="1"/>
  <c r="B52" i="22" a="1"/>
  <c r="B52" i="22" s="1"/>
  <c r="D52" i="22" s="1" a="1"/>
  <c r="D52" i="22" s="1"/>
  <c r="B22" i="22" a="1"/>
  <c r="B22" i="22" s="1"/>
  <c r="D22" i="22" s="1" a="1"/>
  <c r="D22" i="22" s="1"/>
  <c r="B46" i="22" a="1"/>
  <c r="B46" i="22" s="1"/>
  <c r="D46" i="22" s="1" a="1"/>
  <c r="D46" i="22" s="1"/>
  <c r="B34" i="22" a="1"/>
  <c r="B34" i="22" s="1"/>
  <c r="D34" i="22" s="1" a="1"/>
  <c r="D34" i="22" s="1"/>
  <c r="B11" i="22" a="1"/>
  <c r="B11" i="22" s="1"/>
  <c r="D11" i="22" s="1" a="1"/>
  <c r="D11" i="22" s="1"/>
  <c r="B15" i="22" a="1"/>
  <c r="B15" i="22" s="1"/>
  <c r="D15" i="22" s="1" a="1"/>
  <c r="D15" i="22" s="1"/>
  <c r="B45" i="22" a="1"/>
  <c r="B45" i="22" s="1"/>
  <c r="D45" i="22" s="1" a="1"/>
  <c r="D45" i="22" s="1"/>
  <c r="B8" i="22" a="1"/>
  <c r="B8" i="22" s="1"/>
  <c r="D8" i="22" s="1" a="1"/>
  <c r="D8" i="22" s="1"/>
  <c r="B19" i="22" a="1"/>
  <c r="B19" i="22" s="1"/>
  <c r="D19" i="22" s="1" a="1"/>
  <c r="D19" i="22" s="1"/>
  <c r="B41" i="22" a="1"/>
  <c r="B41" i="22" s="1"/>
  <c r="D41" i="22" s="1" a="1"/>
  <c r="D41" i="22" s="1"/>
  <c r="B13" i="22" a="1"/>
  <c r="B13" i="22" s="1"/>
  <c r="D13" i="22" s="1" a="1"/>
  <c r="D13" i="22" s="1"/>
  <c r="B40" i="22" a="1"/>
  <c r="B40" i="22" s="1"/>
  <c r="D40" i="22" s="1" a="1"/>
  <c r="D40" i="22" s="1"/>
  <c r="B39" i="22" a="1"/>
  <c r="B39" i="22" s="1"/>
  <c r="D39" i="22" s="1" a="1"/>
  <c r="D39" i="22" s="1"/>
  <c r="B20" i="22" a="1"/>
  <c r="B20" i="22" s="1"/>
  <c r="D20" i="22" s="1" a="1"/>
  <c r="D20" i="22" s="1"/>
  <c r="B48" i="22" a="1"/>
  <c r="B48" i="22" s="1"/>
  <c r="D48" i="22" s="1" a="1"/>
  <c r="D48" i="22" s="1"/>
  <c r="E29" i="22"/>
  <c r="N50" i="22" a="1"/>
  <c r="N50" i="22" s="1"/>
  <c r="P50" i="22" s="1" a="1"/>
  <c r="P50" i="22" s="1"/>
  <c r="N29" i="22" a="1"/>
  <c r="N29" i="22" s="1"/>
  <c r="P29" i="22" s="1" a="1"/>
  <c r="P29" i="22" s="1"/>
  <c r="N27" i="22" a="1"/>
  <c r="N27" i="22" s="1"/>
  <c r="P27" i="22" s="1" a="1"/>
  <c r="P27" i="22" s="1"/>
  <c r="N43" i="22" a="1"/>
  <c r="N43" i="22" s="1"/>
  <c r="P43" i="22" s="1" a="1"/>
  <c r="P43" i="22" s="1"/>
  <c r="N7" i="22" a="1"/>
  <c r="N7" i="22" s="1"/>
  <c r="P7" i="22" s="1" a="1"/>
  <c r="P7" i="22" s="1"/>
  <c r="N32" i="22" a="1"/>
  <c r="N32" i="22" s="1"/>
  <c r="P32" i="22" s="1" a="1"/>
  <c r="P32" i="22" s="1"/>
  <c r="N46" i="22" a="1"/>
  <c r="N46" i="22" s="1"/>
  <c r="P46" i="22" s="1" a="1"/>
  <c r="P46" i="22" s="1"/>
  <c r="N33" i="22" a="1"/>
  <c r="N33" i="22" s="1"/>
  <c r="P33" i="22" s="1" a="1"/>
  <c r="P33" i="22" s="1"/>
  <c r="N20" i="22" a="1"/>
  <c r="N20" i="22" s="1"/>
  <c r="P20" i="22" s="1" a="1"/>
  <c r="P20" i="22" s="1"/>
  <c r="N16" i="22" a="1"/>
  <c r="N16" i="22" s="1"/>
  <c r="P16" i="22" s="1" a="1"/>
  <c r="P16" i="22" s="1"/>
  <c r="N38" i="22" a="1"/>
  <c r="N38" i="22" s="1"/>
  <c r="P38" i="22" s="1" a="1"/>
  <c r="P38" i="22" s="1"/>
  <c r="N13" i="22" a="1"/>
  <c r="N13" i="22" s="1"/>
  <c r="P13" i="22" s="1" a="1"/>
  <c r="P13" i="22" s="1"/>
  <c r="N19" i="22" a="1"/>
  <c r="N19" i="22" s="1"/>
  <c r="P19" i="22" s="1" a="1"/>
  <c r="P19" i="22" s="1"/>
  <c r="N54" i="22" a="1"/>
  <c r="N54" i="22" s="1"/>
  <c r="P54" i="22" s="1" a="1"/>
  <c r="P54" i="22" s="1"/>
  <c r="N10" i="22" a="1"/>
  <c r="N10" i="22" s="1"/>
  <c r="P10" i="22" s="1" a="1"/>
  <c r="P10" i="22" s="1"/>
  <c r="N25" i="22" a="1"/>
  <c r="N25" i="22" s="1"/>
  <c r="P25" i="22" s="1" a="1"/>
  <c r="P25" i="22" s="1"/>
  <c r="N36" i="22" a="1"/>
  <c r="N36" i="22" s="1"/>
  <c r="P36" i="22" s="1" a="1"/>
  <c r="P36" i="22" s="1"/>
  <c r="N41" i="22" a="1"/>
  <c r="N41" i="22" s="1"/>
  <c r="P41" i="22" s="1" a="1"/>
  <c r="P41" i="22" s="1"/>
  <c r="N37" i="22" a="1"/>
  <c r="N37" i="22" s="1"/>
  <c r="P37" i="22" s="1" a="1"/>
  <c r="P37" i="22" s="1"/>
  <c r="N44" i="22" a="1"/>
  <c r="N44" i="22" s="1"/>
  <c r="P44" i="22" s="1" a="1"/>
  <c r="P44" i="22" s="1"/>
  <c r="N23" i="22" a="1"/>
  <c r="N23" i="22" s="1"/>
  <c r="P23" i="22" s="1" a="1"/>
  <c r="P23" i="22" s="1"/>
  <c r="N24" i="22" a="1"/>
  <c r="N24" i="22" s="1"/>
  <c r="P24" i="22" s="1" a="1"/>
  <c r="P24" i="22" s="1"/>
  <c r="N40" i="22" a="1"/>
  <c r="N40" i="22" s="1"/>
  <c r="P40" i="22" s="1" a="1"/>
  <c r="P40" i="22" s="1"/>
  <c r="N15" i="22" a="1"/>
  <c r="N15" i="22" s="1"/>
  <c r="P15" i="22" s="1" a="1"/>
  <c r="P15" i="22" s="1"/>
  <c r="N22" i="22" a="1"/>
  <c r="N22" i="22" s="1"/>
  <c r="P22" i="22" s="1" a="1"/>
  <c r="P22" i="22" s="1"/>
  <c r="N49" i="22" a="1"/>
  <c r="N49" i="22" s="1"/>
  <c r="P49" i="22" s="1" a="1"/>
  <c r="P49" i="22" s="1"/>
  <c r="N45" i="22" a="1"/>
  <c r="N45" i="22" s="1"/>
  <c r="P45" i="22" s="1" a="1"/>
  <c r="P45" i="22" s="1"/>
  <c r="N9" i="22" a="1"/>
  <c r="N9" i="22" s="1"/>
  <c r="P9" i="22" s="1" a="1"/>
  <c r="P9" i="22" s="1"/>
  <c r="N35" i="22" a="1"/>
  <c r="N35" i="22" s="1"/>
  <c r="P35" i="22" s="1" a="1"/>
  <c r="P35" i="22" s="1"/>
  <c r="N11" i="22" a="1"/>
  <c r="N11" i="22" s="1"/>
  <c r="P11" i="22" s="1" a="1"/>
  <c r="P11" i="22" s="1"/>
  <c r="N34" i="22" a="1"/>
  <c r="N34" i="22" s="1"/>
  <c r="P34" i="22" s="1" a="1"/>
  <c r="P34" i="22" s="1"/>
  <c r="N42" i="22" a="1"/>
  <c r="N42" i="22" s="1"/>
  <c r="P42" i="22" s="1" a="1"/>
  <c r="P42" i="22" s="1"/>
  <c r="N8" i="22" a="1"/>
  <c r="N8" i="22" s="1"/>
  <c r="P8" i="22" s="1" a="1"/>
  <c r="P8" i="22" s="1"/>
  <c r="N31" i="22" a="1"/>
  <c r="N31" i="22" s="1"/>
  <c r="P31" i="22" s="1" a="1"/>
  <c r="P31" i="22" s="1"/>
  <c r="N48" i="22" a="1"/>
  <c r="N48" i="22" s="1"/>
  <c r="P48" i="22" s="1" a="1"/>
  <c r="P48" i="22" s="1"/>
  <c r="N14" i="22" a="1"/>
  <c r="N14" i="22" s="1"/>
  <c r="P14" i="22" s="1" a="1"/>
  <c r="P14" i="22" s="1"/>
  <c r="N12" i="22" a="1"/>
  <c r="N12" i="22" s="1"/>
  <c r="P12" i="22" s="1" a="1"/>
  <c r="P12" i="22" s="1"/>
  <c r="N52" i="22" a="1"/>
  <c r="N52" i="22" s="1"/>
  <c r="P52" i="22" s="1" a="1"/>
  <c r="P52" i="22" s="1"/>
  <c r="N39" i="22" a="1"/>
  <c r="N39" i="22" s="1"/>
  <c r="P39" i="22" s="1" a="1"/>
  <c r="P39" i="22" s="1"/>
  <c r="N18" i="22" a="1"/>
  <c r="N18" i="22" s="1"/>
  <c r="P18" i="22" s="1" a="1"/>
  <c r="P18" i="22" s="1"/>
  <c r="N17" i="22" a="1"/>
  <c r="N17" i="22" s="1"/>
  <c r="P17" i="22" s="1" a="1"/>
  <c r="P17" i="22" s="1"/>
  <c r="N26" i="22" a="1"/>
  <c r="N26" i="22" s="1"/>
  <c r="P26" i="22" s="1" a="1"/>
  <c r="P26" i="22" s="1"/>
  <c r="N53" i="22" a="1"/>
  <c r="N53" i="22" s="1"/>
  <c r="P53" i="22" s="1" a="1"/>
  <c r="P53" i="22" s="1"/>
  <c r="N5" i="22" a="1"/>
  <c r="N5" i="22" s="1"/>
  <c r="P5" i="22" s="1" a="1"/>
  <c r="P5" i="22" s="1"/>
  <c r="N51" i="22" a="1"/>
  <c r="N51" i="22" s="1"/>
  <c r="P51" i="22" s="1" a="1"/>
  <c r="P51" i="22" s="1"/>
  <c r="N30" i="22" a="1"/>
  <c r="N30" i="22" s="1"/>
  <c r="P30" i="22" s="1" a="1"/>
  <c r="P30" i="22" s="1"/>
  <c r="N6" i="22" a="1"/>
  <c r="N6" i="22" s="1"/>
  <c r="P6" i="22" s="1" a="1"/>
  <c r="P6" i="22" s="1"/>
  <c r="N21" i="22" a="1"/>
  <c r="N21" i="22" s="1"/>
  <c r="P21" i="22" s="1" a="1"/>
  <c r="P21" i="22" s="1"/>
  <c r="N28" i="22" a="1"/>
  <c r="N28" i="22" s="1"/>
  <c r="P28" i="22" s="1" a="1"/>
  <c r="P28" i="22" s="1"/>
  <c r="N47" i="22" a="1"/>
  <c r="N47" i="22" s="1"/>
  <c r="P47" i="22" s="1" a="1"/>
  <c r="P47" i="22" s="1"/>
  <c r="H27" i="22" a="1"/>
  <c r="H27" i="22" s="1"/>
  <c r="J27" i="22" s="1" a="1"/>
  <c r="J27" i="22" s="1"/>
  <c r="H41" i="22" a="1"/>
  <c r="H41" i="22" s="1"/>
  <c r="J41" i="22" s="1" a="1"/>
  <c r="J41" i="22" s="1"/>
  <c r="H17" i="22" a="1"/>
  <c r="H17" i="22" s="1"/>
  <c r="J17" i="22" s="1" a="1"/>
  <c r="J17" i="22" s="1"/>
  <c r="H34" i="22" a="1"/>
  <c r="H34" i="22" s="1"/>
  <c r="J34" i="22" s="1" a="1"/>
  <c r="J34" i="22" s="1"/>
  <c r="H22" i="22" a="1"/>
  <c r="H22" i="22" s="1"/>
  <c r="J22" i="22" s="1" a="1"/>
  <c r="J22" i="22" s="1"/>
  <c r="H18" i="22" a="1"/>
  <c r="H18" i="22" s="1"/>
  <c r="J18" i="22" s="1" a="1"/>
  <c r="J18" i="22" s="1"/>
  <c r="H9" i="22" a="1"/>
  <c r="H9" i="22" s="1"/>
  <c r="J9" i="22" s="1" a="1"/>
  <c r="J9" i="22" s="1"/>
  <c r="H20" i="22" a="1"/>
  <c r="H20" i="22" s="1"/>
  <c r="J20" i="22" s="1" a="1"/>
  <c r="J20" i="22" s="1"/>
  <c r="H30" i="22" a="1"/>
  <c r="H30" i="22" s="1"/>
  <c r="J30" i="22" s="1" a="1"/>
  <c r="J30" i="22" s="1"/>
  <c r="H28" i="22" a="1"/>
  <c r="H28" i="22" s="1"/>
  <c r="J28" i="22" s="1" a="1"/>
  <c r="J28" i="22" s="1"/>
  <c r="H24" i="22" a="1"/>
  <c r="H24" i="22" s="1"/>
  <c r="J24" i="22" s="1" a="1"/>
  <c r="J24" i="22" s="1"/>
  <c r="H50" i="22" a="1"/>
  <c r="H50" i="22" s="1"/>
  <c r="J50" i="22" s="1" a="1"/>
  <c r="J50" i="22" s="1"/>
  <c r="H16" i="22" a="1"/>
  <c r="H16" i="22" s="1"/>
  <c r="J16" i="22" s="1" a="1"/>
  <c r="J16" i="22" s="1"/>
  <c r="H47" i="22" a="1"/>
  <c r="H47" i="22" s="1"/>
  <c r="J47" i="22" s="1" a="1"/>
  <c r="J47" i="22" s="1"/>
  <c r="H29" i="22" a="1"/>
  <c r="H29" i="22" s="1"/>
  <c r="J29" i="22" s="1" a="1"/>
  <c r="J29" i="22" s="1"/>
  <c r="H31" i="22" a="1"/>
  <c r="H31" i="22" s="1"/>
  <c r="J31" i="22" s="1" a="1"/>
  <c r="J31" i="22" s="1"/>
  <c r="H33" i="22" a="1"/>
  <c r="H33" i="22" s="1"/>
  <c r="J33" i="22" s="1" a="1"/>
  <c r="J33" i="22" s="1"/>
  <c r="H6" i="22" a="1"/>
  <c r="H6" i="22" s="1"/>
  <c r="J6" i="22" s="1" a="1"/>
  <c r="J6" i="22" s="1"/>
  <c r="H8" i="22" a="1"/>
  <c r="H8" i="22" s="1"/>
  <c r="J8" i="22" s="1" a="1"/>
  <c r="J8" i="22" s="1"/>
  <c r="H51" i="22" a="1"/>
  <c r="H51" i="22" s="1"/>
  <c r="J51" i="22" s="1" a="1"/>
  <c r="J51" i="22" s="1"/>
  <c r="H42" i="22" a="1"/>
  <c r="H42" i="22" s="1"/>
  <c r="J42" i="22" s="1" a="1"/>
  <c r="J42" i="22" s="1"/>
  <c r="H35" i="22" a="1"/>
  <c r="H35" i="22" s="1"/>
  <c r="J35" i="22" s="1" a="1"/>
  <c r="J35" i="22" s="1"/>
  <c r="H14" i="22" a="1"/>
  <c r="H14" i="22" s="1"/>
  <c r="J14" i="22" s="1" a="1"/>
  <c r="J14" i="22" s="1"/>
  <c r="H46" i="22" a="1"/>
  <c r="H46" i="22" s="1"/>
  <c r="J46" i="22" s="1" a="1"/>
  <c r="J46" i="22" s="1"/>
  <c r="H21" i="22" a="1"/>
  <c r="H21" i="22" s="1"/>
  <c r="J21" i="22" s="1" a="1"/>
  <c r="J21" i="22" s="1"/>
  <c r="H44" i="22" a="1"/>
  <c r="H44" i="22" s="1"/>
  <c r="J44" i="22" s="1" a="1"/>
  <c r="J44" i="22" s="1"/>
  <c r="H25" i="22" a="1"/>
  <c r="H25" i="22" s="1"/>
  <c r="J25" i="22" s="1" a="1"/>
  <c r="J25" i="22" s="1"/>
  <c r="H26" i="22" a="1"/>
  <c r="H26" i="22" s="1"/>
  <c r="J26" i="22" s="1" a="1"/>
  <c r="J26" i="22" s="1"/>
  <c r="H15" i="22" a="1"/>
  <c r="H15" i="22" s="1"/>
  <c r="J15" i="22" s="1" a="1"/>
  <c r="J15" i="22" s="1"/>
  <c r="H12" i="22" a="1"/>
  <c r="H12" i="22" s="1"/>
  <c r="J12" i="22" s="1" a="1"/>
  <c r="J12" i="22" s="1"/>
  <c r="H32" i="22" a="1"/>
  <c r="H32" i="22" s="1"/>
  <c r="J32" i="22" s="1" a="1"/>
  <c r="J32" i="22" s="1"/>
  <c r="H48" i="22" a="1"/>
  <c r="H48" i="22" s="1"/>
  <c r="J48" i="22" s="1" a="1"/>
  <c r="J48" i="22" s="1"/>
  <c r="H37" i="22" a="1"/>
  <c r="H37" i="22" s="1"/>
  <c r="J37" i="22" s="1" a="1"/>
  <c r="J37" i="22" s="1"/>
  <c r="H36" i="22" a="1"/>
  <c r="H36" i="22" s="1"/>
  <c r="J36" i="22" s="1" a="1"/>
  <c r="J36" i="22" s="1"/>
  <c r="H43" i="22" a="1"/>
  <c r="H43" i="22" s="1"/>
  <c r="J43" i="22" s="1" a="1"/>
  <c r="J43" i="22" s="1"/>
  <c r="H5" i="22" a="1"/>
  <c r="H5" i="22" s="1"/>
  <c r="J5" i="22" s="1" a="1"/>
  <c r="J5" i="22" s="1"/>
  <c r="H13" i="22" a="1"/>
  <c r="H13" i="22" s="1"/>
  <c r="J13" i="22" s="1" a="1"/>
  <c r="J13" i="22" s="1"/>
  <c r="H53" i="22" a="1"/>
  <c r="H53" i="22" s="1"/>
  <c r="J53" i="22" s="1" a="1"/>
  <c r="J53" i="22" s="1"/>
  <c r="H19" i="22" a="1"/>
  <c r="H19" i="22" s="1"/>
  <c r="J19" i="22" s="1" a="1"/>
  <c r="J19" i="22" s="1"/>
  <c r="H11" i="22" a="1"/>
  <c r="H11" i="22" s="1"/>
  <c r="J11" i="22" s="1" a="1"/>
  <c r="J11" i="22" s="1"/>
  <c r="H49" i="22" a="1"/>
  <c r="H49" i="22" s="1"/>
  <c r="J49" i="22" s="1" a="1"/>
  <c r="J49" i="22" s="1"/>
  <c r="H39" i="22" a="1"/>
  <c r="H39" i="22" s="1"/>
  <c r="J39" i="22" s="1" a="1"/>
  <c r="J39" i="22" s="1"/>
  <c r="H45" i="22" a="1"/>
  <c r="H45" i="22" s="1"/>
  <c r="J45" i="22" s="1" a="1"/>
  <c r="J45" i="22" s="1"/>
  <c r="H38" i="22" a="1"/>
  <c r="H38" i="22" s="1"/>
  <c r="J38" i="22" s="1" a="1"/>
  <c r="J38" i="22" s="1"/>
  <c r="H40" i="22" a="1"/>
  <c r="H40" i="22" s="1"/>
  <c r="J40" i="22" s="1" a="1"/>
  <c r="J40" i="22" s="1"/>
  <c r="H54" i="22" a="1"/>
  <c r="H54" i="22" s="1"/>
  <c r="J54" i="22" s="1" a="1"/>
  <c r="J54" i="22" s="1"/>
  <c r="H7" i="22" a="1"/>
  <c r="H7" i="22" s="1"/>
  <c r="J7" i="22" s="1" a="1"/>
  <c r="J7" i="22" s="1"/>
  <c r="H52" i="22" a="1"/>
  <c r="H52" i="22" s="1"/>
  <c r="J52" i="22" s="1" a="1"/>
  <c r="J52" i="22" s="1"/>
  <c r="H10" i="22" a="1"/>
  <c r="H10" i="22" s="1"/>
  <c r="J10" i="22" s="1" a="1"/>
  <c r="J10" i="22" s="1"/>
  <c r="H23" i="22" a="1"/>
  <c r="H23" i="22" s="1"/>
  <c r="J23" i="22" s="1" a="1"/>
  <c r="J23" i="22" s="1"/>
  <c r="E30" i="22"/>
  <c r="C36" i="22"/>
  <c r="C37" i="22"/>
  <c r="E28" i="22"/>
  <c r="C54" i="22"/>
  <c r="E26" i="22"/>
  <c r="C32" i="22"/>
  <c r="E6" i="22"/>
  <c r="E41" i="22" l="1"/>
  <c r="C41" i="22"/>
  <c r="C51" i="22"/>
  <c r="E51" i="22"/>
  <c r="E23" i="22"/>
  <c r="C23" i="22"/>
  <c r="E19" i="22"/>
  <c r="C19" i="22"/>
  <c r="E16" i="22"/>
  <c r="C16" i="22"/>
  <c r="E18" i="22"/>
  <c r="C18" i="22"/>
  <c r="E8" i="22"/>
  <c r="C8" i="22"/>
  <c r="E38" i="22"/>
  <c r="C38" i="22"/>
  <c r="E35" i="22"/>
  <c r="C35" i="22"/>
  <c r="C45" i="22"/>
  <c r="E45" i="22"/>
  <c r="C14" i="22"/>
  <c r="E14" i="22"/>
  <c r="C33" i="22"/>
  <c r="E33" i="22"/>
  <c r="C15" i="22"/>
  <c r="E15" i="22"/>
  <c r="E21" i="22"/>
  <c r="C21" i="22"/>
  <c r="E7" i="22"/>
  <c r="C7" i="22"/>
  <c r="C11" i="22"/>
  <c r="E11" i="22"/>
  <c r="C43" i="22"/>
  <c r="E43" i="22"/>
  <c r="E12" i="22"/>
  <c r="C12" i="22"/>
  <c r="E34" i="22"/>
  <c r="C34" i="22"/>
  <c r="C49" i="22"/>
  <c r="E49" i="22"/>
  <c r="C47" i="22"/>
  <c r="E47" i="22"/>
  <c r="C48" i="22"/>
  <c r="E48" i="22"/>
  <c r="C46" i="22"/>
  <c r="E46" i="22"/>
  <c r="C9" i="22"/>
  <c r="E9" i="22"/>
  <c r="C17" i="22"/>
  <c r="E17" i="22"/>
  <c r="E20" i="22"/>
  <c r="C20" i="22"/>
  <c r="E22" i="22"/>
  <c r="C22" i="22"/>
  <c r="C24" i="22"/>
  <c r="E24" i="22"/>
  <c r="C5" i="22"/>
  <c r="E5" i="22"/>
  <c r="E39" i="22"/>
  <c r="C39" i="22"/>
  <c r="E52" i="22"/>
  <c r="C52" i="22"/>
  <c r="C10" i="22"/>
  <c r="E10" i="22"/>
  <c r="C25" i="22"/>
  <c r="E25" i="22"/>
  <c r="E40" i="22"/>
  <c r="C40" i="22"/>
  <c r="C50" i="22"/>
  <c r="E50" i="22"/>
  <c r="E44" i="22"/>
  <c r="C44" i="22"/>
  <c r="C27" i="22"/>
  <c r="E27" i="22"/>
  <c r="E13" i="22"/>
  <c r="C13" i="22"/>
  <c r="C53" i="22"/>
  <c r="E53" i="22"/>
  <c r="C31" i="22"/>
  <c r="E31" i="22"/>
  <c r="E42" i="22"/>
  <c r="C42" i="22"/>
  <c r="I11" i="22"/>
  <c r="K11" i="22"/>
  <c r="K14" i="22"/>
  <c r="I14" i="22"/>
  <c r="I54" i="22"/>
  <c r="K54" i="22"/>
  <c r="I36" i="22"/>
  <c r="K36" i="22"/>
  <c r="I35" i="22"/>
  <c r="K35" i="22"/>
  <c r="I28" i="22"/>
  <c r="K28" i="22"/>
  <c r="O21" i="22"/>
  <c r="Q21" i="22"/>
  <c r="Q14" i="22"/>
  <c r="O14" i="22"/>
  <c r="Q15" i="22"/>
  <c r="O15" i="22"/>
  <c r="Q13" i="22"/>
  <c r="O13" i="22"/>
  <c r="I10" i="22"/>
  <c r="K10" i="22"/>
  <c r="K40" i="22"/>
  <c r="I40" i="22"/>
  <c r="I37" i="22"/>
  <c r="K37" i="22"/>
  <c r="I42" i="22"/>
  <c r="K42" i="22"/>
  <c r="K30" i="22"/>
  <c r="I30" i="22"/>
  <c r="O6" i="22"/>
  <c r="Q6" i="22"/>
  <c r="Q48" i="22"/>
  <c r="O48" i="22"/>
  <c r="O40" i="22"/>
  <c r="Q40" i="22"/>
  <c r="O38" i="22"/>
  <c r="Q38" i="22"/>
  <c r="K53" i="22"/>
  <c r="I53" i="22"/>
  <c r="K38" i="22"/>
  <c r="I38" i="22"/>
  <c r="K48" i="22"/>
  <c r="I48" i="22"/>
  <c r="I51" i="22"/>
  <c r="K51" i="22"/>
  <c r="K20" i="22"/>
  <c r="I20" i="22"/>
  <c r="O30" i="22"/>
  <c r="Q30" i="22"/>
  <c r="Q31" i="22"/>
  <c r="O31" i="22"/>
  <c r="Q24" i="22"/>
  <c r="O24" i="22"/>
  <c r="O16" i="22"/>
  <c r="Q16" i="22"/>
  <c r="K49" i="22"/>
  <c r="I49" i="22"/>
  <c r="I7" i="22"/>
  <c r="K7" i="22"/>
  <c r="I45" i="22"/>
  <c r="K45" i="22"/>
  <c r="K32" i="22"/>
  <c r="I32" i="22"/>
  <c r="K8" i="22"/>
  <c r="I8" i="22"/>
  <c r="I9" i="22"/>
  <c r="K9" i="22"/>
  <c r="Q51" i="22"/>
  <c r="O51" i="22"/>
  <c r="O8" i="22"/>
  <c r="Q8" i="22"/>
  <c r="O23" i="22"/>
  <c r="Q23" i="22"/>
  <c r="O20" i="22"/>
  <c r="Q20" i="22"/>
  <c r="K43" i="22"/>
  <c r="I43" i="22"/>
  <c r="K39" i="22"/>
  <c r="I39" i="22"/>
  <c r="K12" i="22"/>
  <c r="I12" i="22"/>
  <c r="I6" i="22"/>
  <c r="K6" i="22"/>
  <c r="K18" i="22"/>
  <c r="I18" i="22"/>
  <c r="O5" i="22"/>
  <c r="Q5" i="22"/>
  <c r="O42" i="22"/>
  <c r="Q42" i="22"/>
  <c r="O44" i="22"/>
  <c r="Q44" i="22"/>
  <c r="O33" i="22"/>
  <c r="Q33" i="22"/>
  <c r="I15" i="22"/>
  <c r="K15" i="22"/>
  <c r="I33" i="22"/>
  <c r="K33" i="22"/>
  <c r="I22" i="22"/>
  <c r="K22" i="22"/>
  <c r="O53" i="22"/>
  <c r="Q53" i="22"/>
  <c r="O34" i="22"/>
  <c r="Q34" i="22"/>
  <c r="Q37" i="22"/>
  <c r="O37" i="22"/>
  <c r="Q46" i="22"/>
  <c r="O46" i="22"/>
  <c r="I26" i="22"/>
  <c r="K26" i="22"/>
  <c r="I31" i="22"/>
  <c r="K31" i="22"/>
  <c r="I34" i="22"/>
  <c r="K34" i="22"/>
  <c r="Q26" i="22"/>
  <c r="O26" i="22"/>
  <c r="O11" i="22"/>
  <c r="Q11" i="22"/>
  <c r="Q41" i="22"/>
  <c r="O41" i="22"/>
  <c r="O32" i="22"/>
  <c r="Q32" i="22"/>
  <c r="K25" i="22"/>
  <c r="I25" i="22"/>
  <c r="K29" i="22"/>
  <c r="I29" i="22"/>
  <c r="K17" i="22"/>
  <c r="I17" i="22"/>
  <c r="Q17" i="22"/>
  <c r="O17" i="22"/>
  <c r="O35" i="22"/>
  <c r="Q35" i="22"/>
  <c r="Q36" i="22"/>
  <c r="O36" i="22"/>
  <c r="Q7" i="22"/>
  <c r="O7" i="22"/>
  <c r="K23" i="22"/>
  <c r="I23" i="22"/>
  <c r="K47" i="22"/>
  <c r="I47" i="22"/>
  <c r="K41" i="22"/>
  <c r="I41" i="22"/>
  <c r="Q18" i="22"/>
  <c r="O18" i="22"/>
  <c r="Q9" i="22"/>
  <c r="O9" i="22"/>
  <c r="Q25" i="22"/>
  <c r="O25" i="22"/>
  <c r="O43" i="22"/>
  <c r="Q43" i="22"/>
  <c r="I19" i="22"/>
  <c r="K19" i="22"/>
  <c r="K13" i="22"/>
  <c r="I13" i="22"/>
  <c r="K21" i="22"/>
  <c r="I21" i="22"/>
  <c r="K16" i="22"/>
  <c r="I16" i="22"/>
  <c r="I27" i="22"/>
  <c r="K27" i="22"/>
  <c r="O39" i="22"/>
  <c r="Q39" i="22"/>
  <c r="Q45" i="22"/>
  <c r="O45" i="22"/>
  <c r="O10" i="22"/>
  <c r="Q10" i="22"/>
  <c r="Q27" i="22"/>
  <c r="O27" i="22"/>
  <c r="I44" i="22"/>
  <c r="K44" i="22"/>
  <c r="K5" i="22"/>
  <c r="I5" i="22"/>
  <c r="I46" i="22"/>
  <c r="K46" i="22"/>
  <c r="I50" i="22"/>
  <c r="K50" i="22"/>
  <c r="Q47" i="22"/>
  <c r="O47" i="22"/>
  <c r="Q52" i="22"/>
  <c r="O52" i="22"/>
  <c r="Q49" i="22"/>
  <c r="O49" i="22"/>
  <c r="Q54" i="22"/>
  <c r="O54" i="22"/>
  <c r="Q29" i="22"/>
  <c r="O29" i="22"/>
  <c r="I52" i="22"/>
  <c r="K52" i="22"/>
  <c r="I24" i="22"/>
  <c r="K24" i="22"/>
  <c r="Q28" i="22"/>
  <c r="O28" i="22"/>
  <c r="Q12" i="22"/>
  <c r="O12" i="22"/>
  <c r="O22" i="22"/>
  <c r="Q22" i="22"/>
  <c r="O19" i="22"/>
  <c r="Q19" i="22"/>
  <c r="Q50" i="22"/>
  <c r="O50" i="2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<sst xmlns="http://schemas.openxmlformats.org/spreadsheetml/2006/main" count="534" uniqueCount="140">
  <si>
    <t>Name</t>
  </si>
  <si>
    <t>Time</t>
  </si>
  <si>
    <t>Penalty</t>
  </si>
  <si>
    <t>Total</t>
  </si>
  <si>
    <t>Team</t>
  </si>
  <si>
    <t>Class</t>
  </si>
  <si>
    <t>Rank</t>
  </si>
  <si>
    <t>Class:</t>
  </si>
  <si>
    <t>Classes:</t>
  </si>
  <si>
    <t>Male</t>
  </si>
  <si>
    <t>Female</t>
  </si>
  <si>
    <t>Mixed</t>
  </si>
  <si>
    <t>Teams</t>
  </si>
  <si>
    <t>Events</t>
  </si>
  <si>
    <t>Team Run</t>
  </si>
  <si>
    <t>Rope Bridge</t>
  </si>
  <si>
    <t>PTT</t>
  </si>
  <si>
    <t>Tire Flip</t>
  </si>
  <si>
    <t>Gauntlet/CCR</t>
  </si>
  <si>
    <t>time validation</t>
  </si>
  <si>
    <t>Penalty validation</t>
  </si>
  <si>
    <t>Tie?</t>
  </si>
  <si>
    <t>Sort Rank</t>
  </si>
  <si>
    <t>Score</t>
  </si>
  <si>
    <t>Scorecard Summary</t>
  </si>
  <si>
    <t>Final Score</t>
  </si>
  <si>
    <t>Class Rank</t>
  </si>
  <si>
    <t>Event 1</t>
  </si>
  <si>
    <t>Event 2</t>
  </si>
  <si>
    <t>Event 3</t>
  </si>
  <si>
    <t>Event 4</t>
  </si>
  <si>
    <t>Event 5</t>
  </si>
  <si>
    <t>Event 6</t>
  </si>
  <si>
    <t>Event 7</t>
  </si>
  <si>
    <t>Event 8</t>
  </si>
  <si>
    <t>Event 9</t>
  </si>
  <si>
    <t>Event 10</t>
  </si>
  <si>
    <t>class sort</t>
  </si>
  <si>
    <t>Competition Name</t>
  </si>
  <si>
    <t>Competition Date</t>
  </si>
  <si>
    <t>Overall Ranking</t>
  </si>
  <si>
    <t>Daniel</t>
  </si>
  <si>
    <t>Wheeler Wildcat Raider Challenge</t>
  </si>
  <si>
    <t>Jefferson</t>
  </si>
  <si>
    <t>Marietta</t>
  </si>
  <si>
    <t>Wheeler 1</t>
  </si>
  <si>
    <t>Wheeler 2</t>
  </si>
  <si>
    <t>Woodstock</t>
  </si>
  <si>
    <t>Raider 1</t>
  </si>
  <si>
    <t>Raider 2</t>
  </si>
  <si>
    <t>Ultimate Raider - Male</t>
  </si>
  <si>
    <t>Ultimate Raider - Female</t>
  </si>
  <si>
    <t>3:45</t>
  </si>
  <si>
    <t>2:34</t>
  </si>
  <si>
    <t>2:15</t>
  </si>
  <si>
    <t>Not Functional on this tab</t>
  </si>
  <si>
    <t>Not Functional On this tab</t>
  </si>
  <si>
    <t>This tab only functional for Male or Mixed teams</t>
  </si>
  <si>
    <t>This tab only functional for female or mixed teams</t>
  </si>
  <si>
    <t>Tiebreaker</t>
  </si>
  <si>
    <t>Overall Weight</t>
  </si>
  <si>
    <t>Class Position</t>
  </si>
  <si>
    <t>Class Rank (after tie breakers)</t>
  </si>
  <si>
    <t>N. Gwinnett 1</t>
  </si>
  <si>
    <t>N. Gwinnett 2</t>
  </si>
  <si>
    <t>N. Gwinnett 3</t>
  </si>
  <si>
    <t>Carrollton 1</t>
  </si>
  <si>
    <t>Carrollton 2</t>
  </si>
  <si>
    <t>Cherokee 1</t>
  </si>
  <si>
    <t>12:20</t>
  </si>
  <si>
    <t>14:18</t>
  </si>
  <si>
    <t>16:40</t>
  </si>
  <si>
    <t>15:36.29</t>
  </si>
  <si>
    <t>11:29</t>
  </si>
  <si>
    <t>13:10</t>
  </si>
  <si>
    <t>19:08:32</t>
  </si>
  <si>
    <t>18:43</t>
  </si>
  <si>
    <t>15:11:34</t>
  </si>
  <si>
    <t>15:34.13</t>
  </si>
  <si>
    <t>17:23.42</t>
  </si>
  <si>
    <t>1:52</t>
  </si>
  <si>
    <t>1:47</t>
  </si>
  <si>
    <t>1:48</t>
  </si>
  <si>
    <t>14:32</t>
  </si>
  <si>
    <t>16:53</t>
  </si>
  <si>
    <t>14:32.31</t>
  </si>
  <si>
    <t>15:47.97</t>
  </si>
  <si>
    <t>8:00</t>
  </si>
  <si>
    <t>2:28</t>
  </si>
  <si>
    <t>1:31</t>
  </si>
  <si>
    <t>1:35</t>
  </si>
  <si>
    <t>5:17</t>
  </si>
  <si>
    <t>17:01</t>
  </si>
  <si>
    <t>4:33</t>
  </si>
  <si>
    <t>4:11</t>
  </si>
  <si>
    <t>1:21</t>
  </si>
  <si>
    <t>1:23</t>
  </si>
  <si>
    <t>1:29</t>
  </si>
  <si>
    <t>14:43</t>
  </si>
  <si>
    <t>2:51</t>
  </si>
  <si>
    <t>4:47</t>
  </si>
  <si>
    <t>3:31</t>
  </si>
  <si>
    <t>4:16</t>
  </si>
  <si>
    <t>4:32</t>
  </si>
  <si>
    <t>4:00</t>
  </si>
  <si>
    <t>5:48</t>
  </si>
  <si>
    <t>4:04</t>
  </si>
  <si>
    <t>1:36</t>
  </si>
  <si>
    <t>1:20</t>
  </si>
  <si>
    <t>1:40</t>
  </si>
  <si>
    <t>13:47</t>
  </si>
  <si>
    <t>4:13</t>
  </si>
  <si>
    <t>2:26</t>
  </si>
  <si>
    <t>2:52</t>
  </si>
  <si>
    <t>7:53</t>
  </si>
  <si>
    <t>3:13</t>
  </si>
  <si>
    <t>4:27</t>
  </si>
  <si>
    <t xml:space="preserve"> </t>
  </si>
  <si>
    <t>13:11</t>
  </si>
  <si>
    <t>13:56</t>
  </si>
  <si>
    <t>4:25</t>
  </si>
  <si>
    <t>6:33</t>
  </si>
  <si>
    <t>6:38</t>
  </si>
  <si>
    <t>3:41</t>
  </si>
  <si>
    <t>6:37</t>
  </si>
  <si>
    <t>6:29</t>
  </si>
  <si>
    <t>4:34</t>
  </si>
  <si>
    <t>7:17</t>
  </si>
  <si>
    <t>4:24</t>
  </si>
  <si>
    <t>5:43</t>
  </si>
  <si>
    <t>4:22</t>
  </si>
  <si>
    <t>12:28</t>
  </si>
  <si>
    <t>14:13</t>
  </si>
  <si>
    <t>13:52</t>
  </si>
  <si>
    <t>11:41</t>
  </si>
  <si>
    <t>18:35</t>
  </si>
  <si>
    <t>16:08</t>
  </si>
  <si>
    <t>14:01</t>
  </si>
  <si>
    <t>27:32</t>
  </si>
  <si>
    <t>31:00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</si>
</sst>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:ss.00"/>
    <numFmt numFmtId="165" formatCode="[$-409]mmmm\ d\,\ yyyy;@"/>
    <numFmt numFmtId="166" formatCode="m:ss.00"/>
  </numFmts>
  <fonts count="6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u/>
      <sz val="14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2" fillId="0" borderId="0" xfId="0" applyFont="1"/>
    <xf numFmtId="0" fontId="0" fillId="2" borderId="0" xfId="0" applyFill="1"/>
    <xf numFmtId="0" fontId="0" fillId="3" borderId="0" xfId="0" applyFill="1"/>
    <xf numFmtId="164" fontId="0" fillId="0" borderId="0" xfId="0" applyNumberFormat="1"/>
    <xf numFmtId="0" fontId="0" fillId="4" borderId="0" xfId="0" applyFill="1"/>
    <xf numFmtId="49" fontId="0" fillId="2" borderId="0" xfId="0" applyNumberFormat="1" applyFill="1"/>
    <xf numFmtId="0" fontId="3" fillId="0" borderId="0" xfId="0" applyFont="1"/>
    <xf numFmtId="0" fontId="2" fillId="0" borderId="1" xfId="0" applyFont="1" applyBorder="1"/>
    <xf numFmtId="0" fontId="0" fillId="0" borderId="1" xfId="0" applyBorder="1"/>
    <xf numFmtId="0" fontId="2" fillId="6" borderId="0" xfId="0" applyFont="1" applyFill="1"/>
    <xf numFmtId="0" fontId="1" fillId="7" borderId="0" xfId="0" applyFont="1" applyFill="1"/>
    <xf numFmtId="0" fontId="2" fillId="11" borderId="0" xfId="0" applyFont="1" applyFill="1"/>
    <xf numFmtId="0" fontId="1" fillId="9" borderId="0" xfId="0" applyFont="1" applyFill="1"/>
    <xf numFmtId="0" fontId="2" fillId="10" borderId="0" xfId="0" applyFont="1" applyFill="1"/>
    <xf numFmtId="0" fontId="1" fillId="12" borderId="0" xfId="0" applyFont="1" applyFill="1"/>
    <xf numFmtId="0" fontId="2" fillId="8" borderId="0" xfId="0" applyFont="1" applyFill="1"/>
    <xf numFmtId="0" fontId="2" fillId="13" borderId="0" xfId="0" applyFont="1" applyFill="1"/>
    <xf numFmtId="0" fontId="2" fillId="14" borderId="0" xfId="0" applyFont="1" applyFill="1"/>
    <xf numFmtId="0" fontId="2" fillId="6" borderId="1" xfId="0" applyFont="1" applyFill="1" applyBorder="1"/>
    <xf numFmtId="0" fontId="1" fillId="7" borderId="1" xfId="0" applyFont="1" applyFill="1" applyBorder="1"/>
    <xf numFmtId="0" fontId="2" fillId="11" borderId="1" xfId="0" applyFont="1" applyFill="1" applyBorder="1"/>
    <xf numFmtId="0" fontId="1" fillId="9" borderId="1" xfId="0" applyFont="1" applyFill="1" applyBorder="1"/>
    <xf numFmtId="0" fontId="2" fillId="10" borderId="1" xfId="0" applyFont="1" applyFill="1" applyBorder="1"/>
    <xf numFmtId="0" fontId="1" fillId="12" borderId="1" xfId="0" applyFont="1" applyFill="1" applyBorder="1"/>
    <xf numFmtId="0" fontId="2" fillId="8" borderId="1" xfId="0" applyFont="1" applyFill="1" applyBorder="1"/>
    <xf numFmtId="0" fontId="2" fillId="13" borderId="1" xfId="0" applyFont="1" applyFill="1" applyBorder="1"/>
    <xf numFmtId="0" fontId="2" fillId="14" borderId="1" xfId="0" applyFont="1" applyFill="1" applyBorder="1"/>
    <xf numFmtId="0" fontId="2" fillId="15" borderId="0" xfId="0" applyFont="1" applyFill="1"/>
    <xf numFmtId="0" fontId="0" fillId="15" borderId="0" xfId="0" applyFill="1"/>
    <xf numFmtId="0" fontId="1" fillId="5" borderId="2" xfId="0" applyFont="1" applyFill="1" applyBorder="1"/>
    <xf numFmtId="0" fontId="1" fillId="5" borderId="3" xfId="0" applyFont="1" applyFill="1" applyBorder="1"/>
    <xf numFmtId="0" fontId="0" fillId="0" borderId="2" xfId="0" applyBorder="1"/>
    <xf numFmtId="0" fontId="1" fillId="5" borderId="4" xfId="0" applyFont="1" applyFill="1" applyBorder="1"/>
    <xf numFmtId="0" fontId="1" fillId="5" borderId="5" xfId="0" applyFont="1" applyFill="1" applyBorder="1"/>
    <xf numFmtId="0" fontId="0" fillId="0" borderId="4" xfId="0" applyBorder="1"/>
    <xf numFmtId="0" fontId="2" fillId="6" borderId="4" xfId="0" applyFont="1" applyFill="1" applyBorder="1"/>
    <xf numFmtId="0" fontId="2" fillId="6" borderId="5" xfId="0" applyFont="1" applyFill="1" applyBorder="1"/>
    <xf numFmtId="0" fontId="1" fillId="7" borderId="4" xfId="0" applyFont="1" applyFill="1" applyBorder="1"/>
    <xf numFmtId="0" fontId="1" fillId="7" borderId="5" xfId="0" applyFont="1" applyFill="1" applyBorder="1"/>
    <xf numFmtId="0" fontId="2" fillId="11" borderId="4" xfId="0" applyFont="1" applyFill="1" applyBorder="1"/>
    <xf numFmtId="0" fontId="2" fillId="11" borderId="5" xfId="0" applyFont="1" applyFill="1" applyBorder="1"/>
    <xf numFmtId="0" fontId="1" fillId="9" borderId="4" xfId="0" applyFont="1" applyFill="1" applyBorder="1"/>
    <xf numFmtId="0" fontId="1" fillId="9" borderId="5" xfId="0" applyFont="1" applyFill="1" applyBorder="1"/>
    <xf numFmtId="0" fontId="2" fillId="10" borderId="4" xfId="0" applyFont="1" applyFill="1" applyBorder="1"/>
    <xf numFmtId="0" fontId="2" fillId="10" borderId="5" xfId="0" applyFont="1" applyFill="1" applyBorder="1"/>
    <xf numFmtId="0" fontId="1" fillId="12" borderId="4" xfId="0" applyFont="1" applyFill="1" applyBorder="1"/>
    <xf numFmtId="0" fontId="1" fillId="12" borderId="5" xfId="0" applyFont="1" applyFill="1" applyBorder="1"/>
    <xf numFmtId="0" fontId="2" fillId="8" borderId="4" xfId="0" applyFont="1" applyFill="1" applyBorder="1"/>
    <xf numFmtId="0" fontId="2" fillId="8" borderId="5" xfId="0" applyFont="1" applyFill="1" applyBorder="1"/>
    <xf numFmtId="0" fontId="2" fillId="13" borderId="4" xfId="0" applyFont="1" applyFill="1" applyBorder="1"/>
    <xf numFmtId="0" fontId="2" fillId="13" borderId="5" xfId="0" applyFont="1" applyFill="1" applyBorder="1"/>
    <xf numFmtId="0" fontId="2" fillId="14" borderId="4" xfId="0" applyFont="1" applyFill="1" applyBorder="1"/>
    <xf numFmtId="0" fontId="2" fillId="14" borderId="5" xfId="0" applyFont="1" applyFill="1" applyBorder="1"/>
    <xf numFmtId="0" fontId="2" fillId="15" borderId="1" xfId="0" applyFont="1" applyFill="1" applyBorder="1"/>
    <xf numFmtId="0" fontId="0" fillId="16" borderId="0" xfId="0" applyFill="1"/>
    <xf numFmtId="14" fontId="0" fillId="16" borderId="0" xfId="0" applyNumberFormat="1" applyFill="1"/>
    <xf numFmtId="0" fontId="4" fillId="0" borderId="0" xfId="0" applyFont="1"/>
    <xf numFmtId="0" fontId="2" fillId="0" borderId="1" xfId="0" applyFont="1" applyBorder="1" applyAlignment="1">
      <alignment horizontal="right"/>
    </xf>
    <xf numFmtId="0" fontId="2" fillId="0" borderId="0" xfId="0" applyFont="1" applyAlignment="1">
      <alignment horizontal="centerContinuous"/>
    </xf>
    <xf numFmtId="166" fontId="0" fillId="0" borderId="0" xfId="0" applyNumberFormat="1"/>
    <xf numFmtId="166" fontId="0" fillId="0" borderId="2" xfId="0" applyNumberFormat="1" applyBorder="1"/>
    <xf numFmtId="165" fontId="5" fillId="0" borderId="0" xfId="0" applyNumberFormat="1" applyFont="1" applyAlignment="1">
      <alignment horizontal="right"/>
    </xf>
    <xf numFmtId="0" fontId="4" fillId="0" borderId="1" xfId="0" applyFont="1" applyBorder="1" applyAlignment="1">
      <alignment horizont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FF00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E6C09B-B81F-449A-90AE-B1A155210081}">
  <sheetPr>
    <tabColor theme="0"/>
  </sheetPr>
  <dimension ref="A1:DW54"/>
  <sheetViews>
    <sheetView tabSelected="1" view="pageBreakPreview" zoomScale="85" zoomScaleNormal="100" zoomScaleSheetLayoutView="85" workbookViewId="0">
      <selection activeCell="D12" sqref="D12"/>
    </sheetView>
  </sheetViews>
  <sheetFormatPr defaultRowHeight="14.4" x14ac:dyDescent="0.3"/>
  <cols>
    <col min="1" max="1" width="8.6640625" customWidth="1"/>
    <col min="2" max="2" width="8.6640625" hidden="1" customWidth="1"/>
    <col min="3" max="3" width="5.33203125" customWidth="1"/>
    <col min="4" max="4" width="26.5546875" customWidth="1"/>
    <col min="5" max="5" width="6.44140625" customWidth="1"/>
    <col min="6" max="6" width="2.6640625" style="29" customWidth="1"/>
    <col min="7" max="8" width="0" hidden="1" customWidth="1"/>
    <col min="9" max="9" width="5.6640625" customWidth="1"/>
    <col min="10" max="10" width="26.5546875" customWidth="1"/>
    <col min="11" max="11" width="6" customWidth="1"/>
    <col min="12" max="12" width="2.5546875" style="29" customWidth="1"/>
    <col min="13" max="14" width="0" hidden="1" customWidth="1"/>
    <col min="15" max="15" width="5.6640625" customWidth="1"/>
    <col min="16" max="16" width="26.5546875" customWidth="1"/>
    <col min="17" max="17" width="5.6640625" customWidth="1"/>
    <col min="18" max="18" width="5.33203125" customWidth="1"/>
    <col min="19" max="19" width="26.5546875" customWidth="1"/>
    <col min="20" max="20" width="8.33203125" bestFit="1" customWidth="1"/>
    <col min="21" max="21" width="2.6640625" style="29" customWidth="1"/>
    <col min="22" max="22" width="5.6640625" customWidth="1"/>
    <col min="23" max="23" width="26.5546875" customWidth="1"/>
    <col min="24" max="24" width="10" customWidth="1"/>
    <col min="25" max="25" width="2.5546875" style="29" customWidth="1"/>
    <col min="26" max="26" width="5.6640625" customWidth="1"/>
    <col min="27" max="27" width="26.5546875" customWidth="1"/>
    <col min="28" max="28" width="8.6640625" customWidth="1"/>
    <col min="29" max="29" width="5.33203125" customWidth="1"/>
    <col min="30" max="30" width="26.5546875" customWidth="1"/>
    <col min="31" max="31" width="8.33203125" bestFit="1" customWidth="1"/>
    <col min="32" max="32" width="2.6640625" style="29" customWidth="1"/>
    <col min="33" max="33" width="5.6640625" customWidth="1"/>
    <col min="34" max="34" width="26.5546875" customWidth="1"/>
    <col min="35" max="35" width="10" customWidth="1"/>
    <col min="36" max="36" width="2.5546875" style="29" customWidth="1"/>
    <col min="37" max="37" width="5.6640625" customWidth="1"/>
    <col min="38" max="38" width="26.5546875" customWidth="1"/>
    <col min="39" max="39" width="8.6640625" customWidth="1"/>
    <col min="40" max="40" width="5.33203125" customWidth="1"/>
    <col min="41" max="41" width="26.5546875" customWidth="1"/>
    <col min="42" max="42" width="8.33203125" bestFit="1" customWidth="1"/>
    <col min="43" max="43" width="2.6640625" style="29" customWidth="1"/>
    <col min="44" max="44" width="5.6640625" customWidth="1"/>
    <col min="45" max="45" width="26.5546875" customWidth="1"/>
    <col min="46" max="46" width="10" customWidth="1"/>
    <col min="47" max="47" width="2.5546875" style="29" customWidth="1"/>
    <col min="48" max="48" width="5.6640625" customWidth="1"/>
    <col min="49" max="49" width="26.5546875" customWidth="1"/>
    <col min="50" max="50" width="8.6640625" customWidth="1"/>
    <col min="51" max="51" width="5.33203125" customWidth="1"/>
    <col min="52" max="52" width="26.5546875" customWidth="1"/>
    <col min="53" max="53" width="8.33203125" bestFit="1" customWidth="1"/>
    <col min="54" max="54" width="2.6640625" style="29" customWidth="1"/>
    <col min="55" max="55" width="5.6640625" customWidth="1"/>
    <col min="56" max="56" width="26.5546875" customWidth="1"/>
    <col min="57" max="57" width="10" customWidth="1"/>
    <col min="58" max="58" width="2.5546875" style="29" customWidth="1"/>
    <col min="59" max="59" width="5.6640625" customWidth="1"/>
    <col min="60" max="60" width="26.5546875" customWidth="1"/>
    <col min="61" max="61" width="8.6640625" customWidth="1"/>
    <col min="62" max="62" width="5.33203125" customWidth="1"/>
    <col min="63" max="63" width="26.5546875" customWidth="1"/>
    <col min="64" max="64" width="8.33203125" bestFit="1" customWidth="1"/>
    <col min="65" max="65" width="2.6640625" style="29" customWidth="1"/>
    <col min="66" max="66" width="5.6640625" customWidth="1"/>
    <col min="67" max="67" width="26.5546875" customWidth="1"/>
    <col min="68" max="68" width="10" customWidth="1"/>
    <col min="69" max="69" width="2.5546875" style="29" customWidth="1"/>
    <col min="70" max="70" width="5.6640625" customWidth="1"/>
    <col min="71" max="71" width="26.5546875" customWidth="1"/>
    <col min="72" max="72" width="8.6640625" customWidth="1"/>
    <col min="73" max="73" width="5.33203125" customWidth="1"/>
    <col min="74" max="74" width="26.5546875" customWidth="1"/>
    <col min="75" max="75" width="8.33203125" bestFit="1" customWidth="1"/>
    <col min="76" max="76" width="2.6640625" style="29" customWidth="1"/>
    <col min="77" max="77" width="5.6640625" customWidth="1"/>
    <col min="78" max="78" width="26.5546875" customWidth="1"/>
    <col min="79" max="79" width="10" customWidth="1"/>
    <col min="80" max="80" width="2.5546875" style="29" customWidth="1"/>
    <col min="81" max="81" width="5.6640625" customWidth="1"/>
    <col min="82" max="82" width="26.5546875" customWidth="1"/>
    <col min="83" max="83" width="8.6640625" customWidth="1"/>
    <col min="84" max="84" width="5.33203125" customWidth="1"/>
    <col min="85" max="85" width="26.5546875" customWidth="1"/>
    <col min="86" max="86" width="8.33203125" bestFit="1" customWidth="1"/>
    <col min="87" max="87" width="2.6640625" style="29" customWidth="1"/>
    <col min="88" max="88" width="5.6640625" customWidth="1"/>
    <col min="89" max="89" width="26.5546875" customWidth="1"/>
    <col min="90" max="90" width="10" customWidth="1"/>
    <col min="91" max="91" width="2.5546875" style="29" customWidth="1"/>
    <col min="92" max="92" width="5.6640625" customWidth="1"/>
    <col min="93" max="93" width="26.5546875" customWidth="1"/>
    <col min="94" max="94" width="8.6640625" customWidth="1"/>
    <col min="95" max="95" width="5.33203125" customWidth="1"/>
    <col min="96" max="96" width="26.5546875" customWidth="1"/>
    <col min="97" max="97" width="8.33203125" bestFit="1" customWidth="1"/>
    <col min="98" max="98" width="2.6640625" style="29" customWidth="1"/>
    <col min="99" max="99" width="5.6640625" customWidth="1"/>
    <col min="100" max="100" width="26.5546875" customWidth="1"/>
    <col min="101" max="101" width="10" customWidth="1"/>
    <col min="102" max="102" width="2.5546875" style="29" customWidth="1"/>
    <col min="103" max="103" width="5.6640625" customWidth="1"/>
    <col min="104" max="104" width="26.5546875" customWidth="1"/>
    <col min="105" max="105" width="8.6640625" customWidth="1"/>
    <col min="106" max="106" width="5.33203125" customWidth="1"/>
    <col min="107" max="107" width="26.5546875" customWidth="1"/>
    <col min="108" max="108" width="8.33203125" bestFit="1" customWidth="1"/>
    <col min="109" max="109" width="2.6640625" style="29" customWidth="1"/>
    <col min="110" max="110" width="5.6640625" customWidth="1"/>
    <col min="111" max="111" width="26.5546875" customWidth="1"/>
    <col min="112" max="112" width="10" customWidth="1"/>
    <col min="113" max="113" width="2.5546875" style="29" customWidth="1"/>
    <col min="114" max="114" width="5.6640625" customWidth="1"/>
    <col min="115" max="115" width="26.5546875" customWidth="1"/>
    <col min="116" max="116" width="8.6640625" customWidth="1"/>
    <col min="117" max="117" width="5.33203125" customWidth="1"/>
    <col min="118" max="118" width="26.5546875" customWidth="1"/>
    <col min="119" max="119" width="8.33203125" bestFit="1" customWidth="1"/>
    <col min="120" max="120" width="2.6640625" style="29" customWidth="1"/>
    <col min="121" max="121" width="5.6640625" customWidth="1"/>
    <col min="122" max="122" width="26.5546875" customWidth="1"/>
    <col min="123" max="123" width="10" customWidth="1"/>
    <col min="124" max="124" width="2.5546875" style="29" customWidth="1"/>
    <col min="125" max="125" width="5.6640625" customWidth="1"/>
    <col min="126" max="126" width="26.5546875" customWidth="1"/>
    <col min="127" max="127" width="8.6640625" customWidth="1"/>
  </cols>
  <sheetData>
    <row r="1" spans="1:127" ht="23.7" customHeight="1" x14ac:dyDescent="0.45">
      <c r="C1" s="57" t="str">
        <f>Setup!$H$1</f>
        <v>Wheeler Wildcat Raider Challenge</v>
      </c>
      <c r="F1"/>
      <c r="L1"/>
      <c r="O1" s="62">
        <f>Setup!$H$2</f>
        <v>45892</v>
      </c>
      <c r="P1" s="62"/>
      <c r="Q1" s="62"/>
      <c r="R1" s="57" t="str">
        <f>Setup!$H$1</f>
        <v>Wheeler Wildcat Raider Challenge</v>
      </c>
      <c r="U1"/>
      <c r="Y1"/>
      <c r="Z1" s="62">
        <f>Setup!$H$2</f>
        <v>45892</v>
      </c>
      <c r="AA1" s="62"/>
      <c r="AB1" s="62"/>
      <c r="AC1" s="57" t="str">
        <f>Setup!$H$1</f>
        <v>Wheeler Wildcat Raider Challenge</v>
      </c>
      <c r="AF1"/>
      <c r="AJ1"/>
      <c r="AK1" s="62">
        <f>Setup!$H$2</f>
        <v>45892</v>
      </c>
      <c r="AL1" s="62"/>
      <c r="AM1" s="62"/>
      <c r="AN1" s="57" t="str">
        <f>Setup!$H$1</f>
        <v>Wheeler Wildcat Raider Challenge</v>
      </c>
      <c r="AQ1"/>
      <c r="AU1"/>
      <c r="AV1" s="62">
        <f>Setup!$H$2</f>
        <v>45892</v>
      </c>
      <c r="AW1" s="62"/>
      <c r="AX1" s="62"/>
      <c r="AY1" s="57" t="str">
        <f>Setup!$H$1</f>
        <v>Wheeler Wildcat Raider Challenge</v>
      </c>
      <c r="BB1"/>
      <c r="BF1"/>
      <c r="BG1" s="62">
        <f>Setup!$H$2</f>
        <v>45892</v>
      </c>
      <c r="BH1" s="62"/>
      <c r="BI1" s="62"/>
      <c r="BJ1" s="57" t="str">
        <f>Setup!$H$1</f>
        <v>Wheeler Wildcat Raider Challenge</v>
      </c>
      <c r="BM1"/>
      <c r="BQ1"/>
      <c r="BR1" s="62">
        <f>Setup!$H$2</f>
        <v>45892</v>
      </c>
      <c r="BS1" s="62"/>
      <c r="BT1" s="62"/>
      <c r="BU1" s="57" t="str">
        <f>Setup!$H$1</f>
        <v>Wheeler Wildcat Raider Challenge</v>
      </c>
      <c r="BX1"/>
      <c r="CB1"/>
      <c r="CC1" s="62">
        <f>Setup!$H$2</f>
        <v>45892</v>
      </c>
      <c r="CD1" s="62"/>
      <c r="CE1" s="62"/>
      <c r="CF1" s="57" t="str">
        <f>Setup!$H$1</f>
        <v>Wheeler Wildcat Raider Challenge</v>
      </c>
      <c r="CI1"/>
      <c r="CM1"/>
      <c r="CN1" s="62">
        <f>Setup!$H$2</f>
        <v>45892</v>
      </c>
      <c r="CO1" s="62"/>
      <c r="CP1" s="62"/>
      <c r="CQ1" s="57" t="str">
        <f>Setup!$H$1</f>
        <v>Wheeler Wildcat Raider Challenge</v>
      </c>
      <c r="CT1"/>
      <c r="CX1"/>
      <c r="CY1" s="62">
        <f>Setup!$H$2</f>
        <v>45892</v>
      </c>
      <c r="CZ1" s="62"/>
      <c r="DA1" s="62"/>
      <c r="DB1" s="57" t="str">
        <f>Setup!$H$1</f>
        <v>Wheeler Wildcat Raider Challenge</v>
      </c>
      <c r="DE1"/>
      <c r="DI1"/>
      <c r="DJ1" s="62">
        <f>Setup!$H$2</f>
        <v>45892</v>
      </c>
      <c r="DK1" s="62"/>
      <c r="DL1" s="62"/>
      <c r="DM1" s="57" t="str">
        <f>Setup!$H$1</f>
        <v>Wheeler Wildcat Raider Challenge</v>
      </c>
      <c r="DP1"/>
      <c r="DT1"/>
      <c r="DU1" s="62">
        <f>Setup!$H$2</f>
        <v>45892</v>
      </c>
      <c r="DV1" s="62"/>
      <c r="DW1" s="62"/>
    </row>
    <row r="2" spans="1:127" ht="22.2" customHeight="1" x14ac:dyDescent="0.45">
      <c r="C2" s="63" t="s">
        <v>40</v>
      </c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 t="str">
        <f>Setup!$E$2</f>
        <v>Team Run</v>
      </c>
      <c r="S2" s="63"/>
      <c r="T2" s="63"/>
      <c r="U2" s="63"/>
      <c r="V2" s="63"/>
      <c r="W2" s="63"/>
      <c r="X2" s="63"/>
      <c r="Y2" s="63"/>
      <c r="Z2" s="63"/>
      <c r="AA2" s="63"/>
      <c r="AB2" s="63"/>
      <c r="AC2" s="63" t="str">
        <f>Setup!$E$3</f>
        <v>Rope Bridge</v>
      </c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 t="str">
        <f>Setup!$E$4</f>
        <v>PTT</v>
      </c>
      <c r="AO2" s="63"/>
      <c r="AP2" s="63"/>
      <c r="AQ2" s="63"/>
      <c r="AR2" s="63"/>
      <c r="AS2" s="63"/>
      <c r="AT2" s="63"/>
      <c r="AU2" s="63"/>
      <c r="AV2" s="63"/>
      <c r="AW2" s="63"/>
      <c r="AX2" s="63"/>
      <c r="AY2" s="63" t="str">
        <f>Setup!$E$5</f>
        <v>Tire Flip</v>
      </c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 t="str">
        <f>Setup!$E$6</f>
        <v>Gauntlet/CCR</v>
      </c>
      <c r="BK2" s="63"/>
      <c r="BL2" s="63"/>
      <c r="BM2" s="63"/>
      <c r="BN2" s="63"/>
      <c r="BO2" s="63"/>
      <c r="BP2" s="63"/>
      <c r="BQ2" s="63"/>
      <c r="BR2" s="63"/>
      <c r="BS2" s="63"/>
      <c r="BT2" s="63"/>
      <c r="BU2" s="63" t="str">
        <f>Setup!$E$7</f>
        <v>Ultimate Raider - Male</v>
      </c>
      <c r="BV2" s="63"/>
      <c r="BW2" s="63"/>
      <c r="BX2" s="63"/>
      <c r="BY2" s="63"/>
      <c r="BZ2" s="63"/>
      <c r="CA2" s="63"/>
      <c r="CB2" s="63"/>
      <c r="CC2" s="63"/>
      <c r="CD2" s="63"/>
      <c r="CE2" s="63"/>
      <c r="CF2" s="63" t="str">
        <f>Setup!$E$8</f>
        <v>Ultimate Raider - Female</v>
      </c>
      <c r="CG2" s="63"/>
      <c r="CH2" s="63"/>
      <c r="CI2" s="63"/>
      <c r="CJ2" s="63"/>
      <c r="CK2" s="63"/>
      <c r="CL2" s="63"/>
      <c r="CM2" s="63"/>
      <c r="CN2" s="63"/>
      <c r="CO2" s="63"/>
      <c r="CP2" s="63"/>
      <c r="CQ2" s="63" t="str">
        <f>Setup!$E$9</f>
        <v>Event 8</v>
      </c>
      <c r="CR2" s="63"/>
      <c r="CS2" s="63"/>
      <c r="CT2" s="63"/>
      <c r="CU2" s="63"/>
      <c r="CV2" s="63"/>
      <c r="CW2" s="63"/>
      <c r="CX2" s="63"/>
      <c r="CY2" s="63"/>
      <c r="CZ2" s="63"/>
      <c r="DA2" s="63"/>
      <c r="DB2" s="63" t="str">
        <f>Setup!$E$10</f>
        <v>Event 9</v>
      </c>
      <c r="DC2" s="63"/>
      <c r="DD2" s="63"/>
      <c r="DE2" s="63"/>
      <c r="DF2" s="63"/>
      <c r="DG2" s="63"/>
      <c r="DH2" s="63"/>
      <c r="DI2" s="63"/>
      <c r="DJ2" s="63"/>
      <c r="DK2" s="63"/>
      <c r="DL2" s="63"/>
      <c r="DM2" s="63" t="str">
        <f>Setup!$E$11</f>
        <v>Event 10</v>
      </c>
      <c r="DN2" s="63"/>
      <c r="DO2" s="63"/>
      <c r="DP2" s="63"/>
      <c r="DQ2" s="63"/>
      <c r="DR2" s="63"/>
      <c r="DS2" s="63"/>
      <c r="DT2" s="63"/>
      <c r="DU2" s="63"/>
      <c r="DV2" s="63"/>
      <c r="DW2" s="63"/>
    </row>
    <row r="3" spans="1:127" x14ac:dyDescent="0.3">
      <c r="C3" s="59" t="s">
        <v>9</v>
      </c>
      <c r="D3" s="59"/>
      <c r="E3" s="59"/>
      <c r="F3" s="28"/>
      <c r="G3" s="1"/>
      <c r="H3" s="1"/>
      <c r="I3" s="59" t="s">
        <v>10</v>
      </c>
      <c r="J3" s="59"/>
      <c r="K3" s="59"/>
      <c r="L3" s="28"/>
      <c r="M3" s="1"/>
      <c r="N3" s="1"/>
      <c r="O3" s="59" t="s">
        <v>11</v>
      </c>
      <c r="P3" s="59"/>
      <c r="Q3" s="59"/>
      <c r="R3" s="59" t="s">
        <v>9</v>
      </c>
      <c r="S3" s="59"/>
      <c r="T3" s="59"/>
      <c r="U3" s="28"/>
      <c r="V3" s="59" t="s">
        <v>10</v>
      </c>
      <c r="W3" s="59"/>
      <c r="X3" s="59"/>
      <c r="Y3" s="28"/>
      <c r="Z3" s="59" t="s">
        <v>11</v>
      </c>
      <c r="AA3" s="59"/>
      <c r="AB3" s="59"/>
      <c r="AC3" s="59" t="s">
        <v>9</v>
      </c>
      <c r="AD3" s="59"/>
      <c r="AE3" s="59"/>
      <c r="AF3" s="28"/>
      <c r="AG3" s="59" t="s">
        <v>10</v>
      </c>
      <c r="AH3" s="59"/>
      <c r="AI3" s="59"/>
      <c r="AJ3" s="28"/>
      <c r="AK3" s="59" t="s">
        <v>11</v>
      </c>
      <c r="AL3" s="59"/>
      <c r="AM3" s="59"/>
      <c r="AN3" s="59" t="s">
        <v>9</v>
      </c>
      <c r="AO3" s="59"/>
      <c r="AP3" s="59"/>
      <c r="AQ3" s="28"/>
      <c r="AR3" s="59" t="s">
        <v>10</v>
      </c>
      <c r="AS3" s="59"/>
      <c r="AT3" s="59"/>
      <c r="AU3" s="28"/>
      <c r="AV3" s="59" t="s">
        <v>11</v>
      </c>
      <c r="AW3" s="59"/>
      <c r="AX3" s="59"/>
      <c r="AY3" s="59" t="s">
        <v>9</v>
      </c>
      <c r="AZ3" s="59"/>
      <c r="BA3" s="59"/>
      <c r="BB3" s="28"/>
      <c r="BC3" s="59" t="s">
        <v>10</v>
      </c>
      <c r="BD3" s="59"/>
      <c r="BE3" s="59"/>
      <c r="BF3" s="28"/>
      <c r="BG3" s="59" t="s">
        <v>11</v>
      </c>
      <c r="BH3" s="59"/>
      <c r="BI3" s="59"/>
      <c r="BJ3" s="59" t="s">
        <v>9</v>
      </c>
      <c r="BK3" s="59"/>
      <c r="BL3" s="59"/>
      <c r="BM3" s="28"/>
      <c r="BN3" s="59" t="s">
        <v>10</v>
      </c>
      <c r="BO3" s="59"/>
      <c r="BP3" s="59"/>
      <c r="BQ3" s="28"/>
      <c r="BR3" s="59" t="s">
        <v>11</v>
      </c>
      <c r="BS3" s="59"/>
      <c r="BT3" s="59"/>
      <c r="BU3" s="1"/>
      <c r="BV3" s="1"/>
      <c r="BW3" s="1"/>
      <c r="BX3" s="28"/>
      <c r="BY3" s="59"/>
      <c r="BZ3" s="59"/>
      <c r="CA3" s="59"/>
      <c r="CB3" s="28"/>
      <c r="CC3" s="59"/>
      <c r="CD3" s="59"/>
      <c r="CE3" s="59"/>
      <c r="CF3" s="59"/>
      <c r="CG3" s="59"/>
      <c r="CH3" s="59"/>
      <c r="CI3" s="28"/>
      <c r="CJ3" s="59"/>
      <c r="CK3" s="59"/>
      <c r="CL3" s="59"/>
      <c r="CM3" s="28"/>
      <c r="CN3" s="59"/>
      <c r="CO3" s="59"/>
      <c r="CP3" s="59"/>
      <c r="CQ3" s="59" t="s">
        <v>9</v>
      </c>
      <c r="CR3" s="59"/>
      <c r="CS3" s="59"/>
      <c r="CT3" s="28"/>
      <c r="CU3" s="59" t="s">
        <v>10</v>
      </c>
      <c r="CV3" s="59"/>
      <c r="CW3" s="59"/>
      <c r="CX3" s="28"/>
      <c r="CY3" s="59" t="s">
        <v>11</v>
      </c>
      <c r="CZ3" s="59"/>
      <c r="DA3" s="59"/>
      <c r="DB3" s="59" t="s">
        <v>9</v>
      </c>
      <c r="DC3" s="59"/>
      <c r="DD3" s="59"/>
      <c r="DE3" s="28"/>
      <c r="DF3" s="59" t="s">
        <v>10</v>
      </c>
      <c r="DG3" s="59"/>
      <c r="DH3" s="59"/>
      <c r="DI3" s="28"/>
      <c r="DJ3" s="59" t="s">
        <v>11</v>
      </c>
      <c r="DK3" s="59"/>
      <c r="DL3" s="59"/>
      <c r="DM3" s="59" t="s">
        <v>9</v>
      </c>
      <c r="DN3" s="59"/>
      <c r="DO3" s="59"/>
      <c r="DP3" s="28"/>
      <c r="DQ3" s="59" t="s">
        <v>10</v>
      </c>
      <c r="DR3" s="59"/>
      <c r="DS3" s="59"/>
      <c r="DT3" s="28"/>
      <c r="DU3" s="59" t="s">
        <v>11</v>
      </c>
      <c r="DV3" s="59"/>
      <c r="DW3" s="59"/>
    </row>
    <row r="4" spans="1:127" x14ac:dyDescent="0.3">
      <c r="C4" s="8" t="s">
        <v>6</v>
      </c>
      <c r="D4" s="8" t="s">
        <v>4</v>
      </c>
      <c r="E4" s="58" t="s">
        <v>23</v>
      </c>
      <c r="F4" s="54"/>
      <c r="G4" s="8"/>
      <c r="H4" s="8"/>
      <c r="I4" s="8" t="s">
        <v>6</v>
      </c>
      <c r="J4" s="8" t="s">
        <v>4</v>
      </c>
      <c r="K4" s="58" t="s">
        <v>23</v>
      </c>
      <c r="L4" s="54"/>
      <c r="M4" s="8"/>
      <c r="N4" s="8"/>
      <c r="O4" s="8" t="s">
        <v>6</v>
      </c>
      <c r="P4" s="8" t="s">
        <v>4</v>
      </c>
      <c r="Q4" s="58" t="s">
        <v>23</v>
      </c>
      <c r="R4" s="8" t="s">
        <v>6</v>
      </c>
      <c r="S4" s="8" t="s">
        <v>4</v>
      </c>
      <c r="T4" s="58" t="s">
        <v>1</v>
      </c>
      <c r="U4" s="54"/>
      <c r="V4" s="8" t="s">
        <v>6</v>
      </c>
      <c r="W4" s="8" t="s">
        <v>4</v>
      </c>
      <c r="X4" s="58" t="s">
        <v>1</v>
      </c>
      <c r="Y4" s="54"/>
      <c r="Z4" s="8" t="s">
        <v>6</v>
      </c>
      <c r="AA4" s="8" t="s">
        <v>4</v>
      </c>
      <c r="AB4" s="58" t="s">
        <v>1</v>
      </c>
      <c r="AC4" s="8" t="s">
        <v>6</v>
      </c>
      <c r="AD4" s="8" t="s">
        <v>4</v>
      </c>
      <c r="AE4" s="58" t="s">
        <v>1</v>
      </c>
      <c r="AF4" s="54"/>
      <c r="AG4" s="8" t="s">
        <v>6</v>
      </c>
      <c r="AH4" s="8" t="s">
        <v>4</v>
      </c>
      <c r="AI4" s="58" t="s">
        <v>1</v>
      </c>
      <c r="AJ4" s="54"/>
      <c r="AK4" s="8" t="s">
        <v>6</v>
      </c>
      <c r="AL4" s="8" t="s">
        <v>4</v>
      </c>
      <c r="AM4" s="58" t="s">
        <v>1</v>
      </c>
      <c r="AN4" s="8" t="s">
        <v>6</v>
      </c>
      <c r="AO4" s="8" t="s">
        <v>4</v>
      </c>
      <c r="AP4" s="58" t="s">
        <v>1</v>
      </c>
      <c r="AQ4" s="54"/>
      <c r="AR4" s="8" t="s">
        <v>6</v>
      </c>
      <c r="AS4" s="8" t="s">
        <v>4</v>
      </c>
      <c r="AT4" s="58" t="s">
        <v>1</v>
      </c>
      <c r="AU4" s="54"/>
      <c r="AV4" s="8" t="s">
        <v>6</v>
      </c>
      <c r="AW4" s="8" t="s">
        <v>4</v>
      </c>
      <c r="AX4" s="58" t="s">
        <v>1</v>
      </c>
      <c r="AY4" s="8" t="s">
        <v>6</v>
      </c>
      <c r="AZ4" s="8" t="s">
        <v>4</v>
      </c>
      <c r="BA4" s="58" t="s">
        <v>1</v>
      </c>
      <c r="BB4" s="54"/>
      <c r="BC4" s="8" t="s">
        <v>6</v>
      </c>
      <c r="BD4" s="8" t="s">
        <v>4</v>
      </c>
      <c r="BE4" s="58" t="s">
        <v>1</v>
      </c>
      <c r="BF4" s="54"/>
      <c r="BG4" s="8" t="s">
        <v>6</v>
      </c>
      <c r="BH4" s="8" t="s">
        <v>4</v>
      </c>
      <c r="BI4" s="58" t="s">
        <v>1</v>
      </c>
      <c r="BJ4" s="8" t="s">
        <v>6</v>
      </c>
      <c r="BK4" s="8" t="s">
        <v>4</v>
      </c>
      <c r="BL4" s="58" t="s">
        <v>1</v>
      </c>
      <c r="BM4" s="54"/>
      <c r="BN4" s="8" t="s">
        <v>6</v>
      </c>
      <c r="BO4" s="8" t="s">
        <v>4</v>
      </c>
      <c r="BP4" s="58" t="s">
        <v>1</v>
      </c>
      <c r="BQ4" s="54"/>
      <c r="BR4" s="8" t="s">
        <v>6</v>
      </c>
      <c r="BS4" s="8" t="s">
        <v>4</v>
      </c>
      <c r="BT4" s="58" t="s">
        <v>1</v>
      </c>
      <c r="BU4" s="8" t="s">
        <v>6</v>
      </c>
      <c r="BV4" s="8" t="s">
        <v>4</v>
      </c>
      <c r="BW4" s="58" t="s">
        <v>1</v>
      </c>
      <c r="BX4" s="54"/>
      <c r="BY4" s="8"/>
      <c r="BZ4" s="8"/>
      <c r="CA4" s="58"/>
      <c r="CB4" s="54"/>
      <c r="CC4" s="8"/>
      <c r="CD4" s="8"/>
      <c r="CE4" s="58"/>
      <c r="CF4" s="8" t="s">
        <v>6</v>
      </c>
      <c r="CG4" s="8" t="s">
        <v>4</v>
      </c>
      <c r="CH4" s="58" t="s">
        <v>1</v>
      </c>
      <c r="CI4" s="54"/>
      <c r="CJ4" s="8"/>
      <c r="CK4" s="8"/>
      <c r="CL4" s="58"/>
      <c r="CM4" s="54"/>
      <c r="CN4" s="8"/>
      <c r="CO4" s="8"/>
      <c r="CP4" s="58"/>
      <c r="CQ4" s="8" t="s">
        <v>6</v>
      </c>
      <c r="CR4" s="8" t="s">
        <v>4</v>
      </c>
      <c r="CS4" s="58" t="s">
        <v>1</v>
      </c>
      <c r="CT4" s="54"/>
      <c r="CU4" s="8" t="s">
        <v>6</v>
      </c>
      <c r="CV4" s="8" t="s">
        <v>4</v>
      </c>
      <c r="CW4" s="58" t="s">
        <v>1</v>
      </c>
      <c r="CX4" s="54"/>
      <c r="CY4" s="8" t="s">
        <v>6</v>
      </c>
      <c r="CZ4" s="8" t="s">
        <v>4</v>
      </c>
      <c r="DA4" s="58" t="s">
        <v>1</v>
      </c>
      <c r="DB4" s="8" t="s">
        <v>6</v>
      </c>
      <c r="DC4" s="8" t="s">
        <v>4</v>
      </c>
      <c r="DD4" s="58" t="s">
        <v>1</v>
      </c>
      <c r="DE4" s="54"/>
      <c r="DF4" s="8" t="s">
        <v>6</v>
      </c>
      <c r="DG4" s="8" t="s">
        <v>4</v>
      </c>
      <c r="DH4" s="58" t="s">
        <v>1</v>
      </c>
      <c r="DI4" s="54"/>
      <c r="DJ4" s="8" t="s">
        <v>6</v>
      </c>
      <c r="DK4" s="8" t="s">
        <v>4</v>
      </c>
      <c r="DL4" s="58" t="s">
        <v>1</v>
      </c>
      <c r="DM4" s="8" t="s">
        <v>6</v>
      </c>
      <c r="DN4" s="8" t="s">
        <v>4</v>
      </c>
      <c r="DO4" s="58" t="s">
        <v>1</v>
      </c>
      <c r="DP4" s="54"/>
      <c r="DQ4" s="8" t="s">
        <v>6</v>
      </c>
      <c r="DR4" s="8" t="s">
        <v>4</v>
      </c>
      <c r="DS4" s="58" t="s">
        <v>1</v>
      </c>
      <c r="DT4" s="54"/>
      <c r="DU4" s="8" t="s">
        <v>6</v>
      </c>
      <c r="DV4" s="8" t="s">
        <v>4</v>
      </c>
      <c r="DW4" s="58" t="s">
        <v>1</v>
      </c>
    </row>
    <row r="5" spans="1:127" x14ac:dyDescent="0.3">
      <c r="A5">
        <v>1</v>
      </c>
      <c r="B5" t="str" cm="1">
        <f t="array" ref="B5">IFERROR(SMALL(_xlfn._xlws.FILTER(hhh!$AA:$AA,hhh!$B:$B='Results Sheet'!C$3),'Results Sheet'!A5),"")</f>
        <v/>
      </c>
      <c r="C5" t="str">
        <f>_xlfn.XLOOKUP(D5,hhh!$A:$A,hhh!$AB:$AB,"")</f>
        <v/>
      </c>
      <c r="D5" t="str" cm="1">
        <f t="array" ref="D5">_xlfn.XLOOKUP(B5,_xlfn._xlws.FILTER(hhh!$AA:$AA,hhh!$B:$B='Results Sheet'!C$3),_xlfn._xlws.FILTER(hhh!$A:$A,hhh!$B:$B='Results Sheet'!C$3),"")</f>
        <v/>
      </c>
      <c r="E5" t="str">
        <f>_xlfn.XLOOKUP(D5,hhh!$A:$A,hhh!$X:$X,"")</f>
        <v/>
      </c>
      <c r="G5">
        <v>1</v>
      </c>
      <c r="H5" cm="1">
        <f t="array" ref="H5">IFERROR(SMALL(_xlfn._xlws.FILTER(hhh!$AA:$AA,hhh!$B:$B='Results Sheet'!I$3),'Results Sheet'!G5),"")</f>
        <v>1.0100925925925925</v>
      </c>
      <c r="I5" t="e">
        <f>_xlfn.XLOOKUP(J5,hhh!$A:$A,hhh!$AB:$AB,"")</f>
        <v>#VALUE!</v>
      </c>
      <c r="J5" t="str" cm="1">
        <f t="array" ref="J5">_xlfn.XLOOKUP(H5,_xlfn._xlws.FILTER(hhh!$AA:$AA,hhh!$B:$B='Results Sheet'!I$3),_xlfn._xlws.FILTER(hhh!$A:$A,hhh!$B:$B='Results Sheet'!I$3),"")</f>
        <v>Cherokee 1</v>
      </c>
      <c r="K5">
        <f>_xlfn.XLOOKUP(J5,hhh!$A:$A,hhh!$X:$X,"")</f>
        <v>9</v>
      </c>
      <c r="M5">
        <v>1</v>
      </c>
      <c r="N5" cm="1">
        <f t="array" ref="N5">IFERROR(SMALL(_xlfn._xlws.FILTER(hhh!$AA:$AA,hhh!$B:$B='Results Sheet'!O$3),'Results Sheet'!M5),"")</f>
        <v>1.0100961805555555</v>
      </c>
      <c r="O5" t="e">
        <f>_xlfn.XLOOKUP(P5,hhh!$A:$A,hhh!$AB:$AB,"")</f>
        <v>#VALUE!</v>
      </c>
      <c r="P5" t="str" cm="1">
        <f t="array" ref="P5">_xlfn.XLOOKUP(N5,_xlfn._xlws.FILTER(hhh!$AA:$AA,hhh!$B:$B='Results Sheet'!O$3),_xlfn._xlws.FILTER(hhh!$A:$A,hhh!$B:$B='Results Sheet'!O$3),"")</f>
        <v>Raider 1</v>
      </c>
      <c r="Q5">
        <f>_xlfn.XLOOKUP(P5,hhh!$A:$A,hhh!$X:$X,"")</f>
        <v>13</v>
      </c>
      <c r="R5" t="str">
        <f>Run!$M3</f>
        <v>1</v>
      </c>
      <c r="S5" t="str">
        <f>IF(Run!$N3=0,"",Run!$N3)</f>
        <v>Carrollton 1</v>
      </c>
      <c r="T5" s="60">
        <f>Run!$O3</f>
        <v>7.9745370370370369E-3</v>
      </c>
      <c r="V5" t="str">
        <f>Run!$Q3</f>
        <v>1</v>
      </c>
      <c r="W5" t="str">
        <f>IF(Run!$R3=0,"",Run!$R3)</f>
        <v>Cherokee 1</v>
      </c>
      <c r="X5" s="60">
        <f>Run!$S3</f>
        <v>1.0092592592592592E-2</v>
      </c>
      <c r="Z5" t="str">
        <f>Run!$U3</f>
        <v>1</v>
      </c>
      <c r="AA5" t="str">
        <f>IF(Run!$V3=0,"",Run!$V3)</f>
        <v>Raider 1</v>
      </c>
      <c r="AB5" s="60">
        <f>Run!$W3</f>
        <v>1.0096180555555554E-2</v>
      </c>
      <c r="AC5">
        <f>'Rope Bridge'!$M3</f>
        <v>1</v>
      </c>
      <c r="AD5" t="str">
        <f>IF('Rope Bridge'!$N3=0,"",'Rope Bridge'!$N3)</f>
        <v>Carrollton 1</v>
      </c>
      <c r="AE5" s="60">
        <f>'Rope Bridge'!$O3</f>
        <v>1.9791666666666668E-3</v>
      </c>
      <c r="AG5">
        <f>'Rope Bridge'!$Q3</f>
        <v>1</v>
      </c>
      <c r="AH5" t="str">
        <f>IF('Rope Bridge'!$R3=0,"",'Rope Bridge'!$R3)</f>
        <v>Wheeler 2</v>
      </c>
      <c r="AI5" s="60">
        <f>'Rope Bridge'!$S3</f>
        <v>2.9282407407407408E-3</v>
      </c>
      <c r="AK5">
        <f>'Rope Bridge'!$U3</f>
        <v>1</v>
      </c>
      <c r="AL5" t="str">
        <f>IF('Rope Bridge'!$V3=0,"",'Rope Bridge'!$V3)</f>
        <v>N. Gwinnett 3</v>
      </c>
      <c r="AM5" s="60">
        <f>'Rope Bridge'!$W3</f>
        <v>1.6898148148148148E-3</v>
      </c>
      <c r="AN5">
        <f>ptt!$M3</f>
        <v>1</v>
      </c>
      <c r="AO5" t="str">
        <f>IF(ptt!$N3=0,"",ptt!$N3)</f>
        <v>Carrollton 1</v>
      </c>
      <c r="AP5" s="60">
        <f>ptt!$O3</f>
        <v>2.5578703703703705E-3</v>
      </c>
      <c r="AR5">
        <f>ptt!$Q3</f>
        <v>1</v>
      </c>
      <c r="AS5" t="str">
        <f>IF(ptt!$R3=0,"",ptt!$R3)</f>
        <v>Cherokee 1</v>
      </c>
      <c r="AT5" s="60">
        <f>ptt!$S3</f>
        <v>3.1597222222222222E-3</v>
      </c>
      <c r="AV5">
        <f>ptt!$U3</f>
        <v>1</v>
      </c>
      <c r="AW5" t="str">
        <f>IF(ptt!$V3=0,"",ptt!$V3)</f>
        <v>Jefferson</v>
      </c>
      <c r="AX5" s="60">
        <f>ptt!$W3</f>
        <v>2.7777777777777779E-3</v>
      </c>
      <c r="AY5">
        <f>'Tire Flip'!$M3</f>
        <v>1</v>
      </c>
      <c r="AZ5" t="str">
        <f>IF('Tire Flip'!$N3=0,"",'Tire Flip'!$N3)</f>
        <v>Carrollton 1</v>
      </c>
      <c r="BA5" s="60">
        <f>'Tire Flip'!$O3</f>
        <v>9.3749999999999997E-4</v>
      </c>
      <c r="BC5">
        <f>'Tire Flip'!$Q3</f>
        <v>1</v>
      </c>
      <c r="BD5" t="str">
        <f>IF('Tire Flip'!$R3=0,"",'Tire Flip'!$R3)</f>
        <v>Carrollton 2</v>
      </c>
      <c r="BE5" s="60">
        <f>'Tire Flip'!$S3</f>
        <v>9.2592592592592596E-4</v>
      </c>
      <c r="BG5">
        <f>'Tire Flip'!$U3</f>
        <v>1</v>
      </c>
      <c r="BH5" t="str">
        <f>IF('Tire Flip'!$V3=0,"",'Tire Flip'!$V3)</f>
        <v>Daniel</v>
      </c>
      <c r="BI5" s="60">
        <f>'Tire Flip'!$W3</f>
        <v>1.0300925925925926E-3</v>
      </c>
      <c r="BJ5">
        <f>'Gauntlet CCR'!$M3</f>
        <v>1</v>
      </c>
      <c r="BK5" t="str">
        <f>IF('Gauntlet CCR'!$N3=0,"",'Gauntlet CCR'!$N3)</f>
        <v>Cherokee 1</v>
      </c>
      <c r="BL5" s="60">
        <f>'Gauntlet CCR'!$O3</f>
        <v>9.6296296296296303E-3</v>
      </c>
      <c r="BN5">
        <f>'Gauntlet CCR'!$Q3</f>
        <v>1</v>
      </c>
      <c r="BO5" t="str">
        <f>IF('Gauntlet CCR'!$R3=0,"",'Gauntlet CCR'!$R3)</f>
        <v>Cherokee 1</v>
      </c>
      <c r="BP5" s="60">
        <f>'Gauntlet CCR'!$S3</f>
        <v>9.6296296296296303E-3</v>
      </c>
      <c r="BR5">
        <f>'Gauntlet CCR'!$U3</f>
        <v>1</v>
      </c>
      <c r="BS5" t="str">
        <f>IF('Gauntlet CCR'!$V3=0,"",'Gauntlet CCR'!$V3)</f>
        <v>Raider 1</v>
      </c>
      <c r="BT5" s="60">
        <f>'Gauntlet CCR'!$W3</f>
        <v>9.1550925925925931E-3</v>
      </c>
      <c r="BU5" t="str">
        <f>'Ultimate Raider Male'!$M3</f>
        <v/>
      </c>
      <c r="BV5" t="str">
        <f>IF('Ultimate Raider Male'!$N3=0,"",'Ultimate Raider Male'!$N3)</f>
        <v>Cherokee 1</v>
      </c>
      <c r="BW5" s="60" t="str">
        <f>'Ultimate Raider Male'!$O3</f>
        <v/>
      </c>
      <c r="CA5" s="60"/>
      <c r="CE5" s="60"/>
      <c r="CF5" t="str">
        <f>'Ultimate Raider Female'!$M3</f>
        <v/>
      </c>
      <c r="CG5" t="str">
        <f>IF('Ultimate Raider Female'!$N3=0,"",'Ultimate Raider Female'!$N3)</f>
        <v>Carrollton 2</v>
      </c>
      <c r="CH5" s="60" t="str">
        <f>'Ultimate Raider Female'!$O3</f>
        <v/>
      </c>
      <c r="CL5" s="60"/>
      <c r="CP5" s="60"/>
      <c r="CQ5" t="str">
        <f>'Event 8'!$M3</f>
        <v/>
      </c>
      <c r="CR5" t="str">
        <f>IF('Event 8'!$N3=0,"",'Event 8'!$N3)</f>
        <v>Carrollton 1</v>
      </c>
      <c r="CS5" s="60" t="str">
        <f>'Event 8'!$O3</f>
        <v/>
      </c>
      <c r="CU5" t="str">
        <f>'Event 8'!$Q3</f>
        <v/>
      </c>
      <c r="CV5" t="str">
        <f>IF('Event 8'!$R3=0,"",'Event 8'!$R3)</f>
        <v>Carrollton 2</v>
      </c>
      <c r="CW5" s="60" t="str">
        <f>'Event 8'!$S3</f>
        <v/>
      </c>
      <c r="CY5" t="str">
        <f>'Event 8'!$U3</f>
        <v/>
      </c>
      <c r="CZ5" t="str">
        <f>IF('Event 8'!$V3=0,"",'Event 8'!$V3)</f>
        <v>Daniel</v>
      </c>
      <c r="DA5" s="60" t="str">
        <f>'Event 8'!$W3</f>
        <v/>
      </c>
      <c r="DB5" t="str">
        <f>'Event 9'!$M3</f>
        <v/>
      </c>
      <c r="DC5" t="str">
        <f>IF('Event 9'!$N3=0,"",'Event 9'!$N3)</f>
        <v>Carrollton 1</v>
      </c>
      <c r="DD5" s="60" t="str">
        <f>'Event 9'!$O3</f>
        <v/>
      </c>
      <c r="DF5" t="str">
        <f>'Event 9'!$Q3</f>
        <v/>
      </c>
      <c r="DG5" t="str">
        <f>IF('Event 9'!$R3=0,"",'Event 9'!$R3)</f>
        <v>Carrollton 2</v>
      </c>
      <c r="DH5" s="60" t="str">
        <f>'Event 9'!$S3</f>
        <v/>
      </c>
      <c r="DJ5" t="str">
        <f>'Event 9'!$U3</f>
        <v/>
      </c>
      <c r="DK5" t="str">
        <f>IF('Event 9'!$V3=0,"",'Event 9'!$V3)</f>
        <v>Daniel</v>
      </c>
      <c r="DL5" s="60" t="str">
        <f>'Event 9'!$W3</f>
        <v/>
      </c>
      <c r="DM5" t="str">
        <f>'Event 10'!$M3</f>
        <v/>
      </c>
      <c r="DN5" t="str">
        <f>IF('Event 10'!$N3=0,"",'Event 10'!$N3)</f>
        <v>Carrollton 1</v>
      </c>
      <c r="DO5" s="60" t="str">
        <f>'Event 10'!$O3</f>
        <v/>
      </c>
      <c r="DQ5" t="str">
        <f>'Event 10'!$Q3</f>
        <v/>
      </c>
      <c r="DR5" t="str">
        <f>IF('Event 10'!$R3=0,"",'Event 10'!$R3)</f>
        <v>Carrollton 2</v>
      </c>
      <c r="DS5" s="60" t="str">
        <f>'Event 10'!$S3</f>
        <v/>
      </c>
      <c r="DU5" t="str">
        <f>'Event 10'!$U3</f>
        <v/>
      </c>
      <c r="DV5" t="str">
        <f>IF('Event 10'!$V3=0,"",'Event 10'!$V3)</f>
        <v>Daniel</v>
      </c>
      <c r="DW5" s="60" t="str">
        <f>'Event 10'!$W3</f>
        <v/>
      </c>
    </row>
    <row r="6" spans="1:127" x14ac:dyDescent="0.3">
      <c r="A6">
        <v>2</v>
      </c>
      <c r="B6" t="str" cm="1">
        <f t="array" ref="B6">IFERROR(SMALL(_xlfn._xlws.FILTER(hhh!$AA:$AA,hhh!$B:$B='Results Sheet'!C$3),'Results Sheet'!A6),"")</f>
        <v/>
      </c>
      <c r="C6" t="str">
        <f>_xlfn.XLOOKUP(D6,hhh!$A:$A,hhh!$AB:$AB,"")</f>
        <v/>
      </c>
      <c r="D6" t="str" cm="1">
        <f t="array" ref="D6">_xlfn.XLOOKUP(B6,_xlfn._xlws.FILTER(hhh!$AA:$AA,hhh!$B:$B='Results Sheet'!C$3),_xlfn._xlws.FILTER(hhh!$A:$A,hhh!$B:$B='Results Sheet'!C$3),"")</f>
        <v/>
      </c>
      <c r="E6" t="str">
        <f>_xlfn.XLOOKUP(D6,hhh!$A:$A,hhh!$X:$X,"")</f>
        <v/>
      </c>
      <c r="G6">
        <v>2</v>
      </c>
      <c r="H6" cm="1">
        <f t="array" ref="H6">IFERROR(SMALL(_xlfn._xlws.FILTER(hhh!$AA:$AA,hhh!$B:$B='Results Sheet'!I$3),'Results Sheet'!G6),"")</f>
        <v>2.011574074074074</v>
      </c>
      <c r="I6" t="e">
        <f>_xlfn.XLOOKUP(J6,hhh!$A:$A,hhh!$AB:$AB,"")</f>
        <v>#VALUE!</v>
      </c>
      <c r="J6" t="str" cm="1">
        <f t="array" ref="J6">_xlfn.XLOOKUP(H6,_xlfn._xlws.FILTER(hhh!$AA:$AA,hhh!$B:$B='Results Sheet'!I$3),_xlfn._xlws.FILTER(hhh!$A:$A,hhh!$B:$B='Results Sheet'!I$3),"")</f>
        <v>Wheeler 2</v>
      </c>
      <c r="K6">
        <f>_xlfn.XLOOKUP(J6,hhh!$A:$A,hhh!$X:$X,"")</f>
        <v>11</v>
      </c>
      <c r="M6">
        <v>2</v>
      </c>
      <c r="N6" cm="1">
        <f t="array" ref="N6">IFERROR(SMALL(_xlfn._xlws.FILTER(hhh!$AA:$AA,hhh!$B:$B='Results Sheet'!O$3),'Results Sheet'!M6),"")</f>
        <v>1.0109718750000001</v>
      </c>
      <c r="O6" t="e">
        <f>_xlfn.XLOOKUP(P6,hhh!$A:$A,hhh!$AB:$AB,"")</f>
        <v>#VALUE!</v>
      </c>
      <c r="P6" t="str" cm="1">
        <f t="array" ref="P6">_xlfn.XLOOKUP(N6,_xlfn._xlws.FILTER(hhh!$AA:$AA,hhh!$B:$B='Results Sheet'!O$3),_xlfn._xlws.FILTER(hhh!$A:$A,hhh!$B:$B='Results Sheet'!O$3),"")</f>
        <v>N. Gwinnett 3</v>
      </c>
      <c r="Q6">
        <f>_xlfn.XLOOKUP(P6,hhh!$A:$A,hhh!$X:$X,"")</f>
        <v>13</v>
      </c>
      <c r="R6" t="str">
        <f>Run!$M4</f>
        <v>1</v>
      </c>
      <c r="S6" t="str">
        <f>IF(Run!$N4=0,"",Run!$N4)</f>
        <v>Cherokee 1</v>
      </c>
      <c r="T6" s="60">
        <f>Run!$O4</f>
        <v>1.0092592592592592E-2</v>
      </c>
      <c r="V6" t="str">
        <f>Run!$Q4</f>
        <v>2</v>
      </c>
      <c r="W6" t="str">
        <f>IF(Run!$R4=0,"",Run!$R4)</f>
        <v>Wheeler 2</v>
      </c>
      <c r="X6" s="60">
        <f>Run!$S4</f>
        <v>1.1574074074074073E-2</v>
      </c>
      <c r="Z6" t="str">
        <f>Run!$U4</f>
        <v>2</v>
      </c>
      <c r="AA6" t="str">
        <f>IF(Run!$V4=0,"",Run!$V4)</f>
        <v>Jefferson</v>
      </c>
      <c r="AB6" s="60">
        <f>Run!$W4</f>
        <v>1.0422244727366255E-2</v>
      </c>
      <c r="AC6">
        <f>'Rope Bridge'!$M4</f>
        <v>2</v>
      </c>
      <c r="AD6" t="str">
        <f>IF('Rope Bridge'!$N4=0,"",'Rope Bridge'!$N4)</f>
        <v>N. Gwinnett 1</v>
      </c>
      <c r="AE6" s="60">
        <f>'Rope Bridge'!$O4</f>
        <v>1.9907407407407408E-3</v>
      </c>
      <c r="AG6">
        <f>'Rope Bridge'!$Q4</f>
        <v>2</v>
      </c>
      <c r="AH6" t="str">
        <f>IF('Rope Bridge'!$R4=0,"",'Rope Bridge'!$R4)</f>
        <v>Carrollton 2</v>
      </c>
      <c r="AI6" s="60">
        <f>'Rope Bridge'!$S4</f>
        <v>3.0324074074074073E-3</v>
      </c>
      <c r="AK6">
        <f>'Rope Bridge'!$U4</f>
        <v>2</v>
      </c>
      <c r="AL6" t="str">
        <f>IF('Rope Bridge'!$V4=0,"",'Rope Bridge'!$V4)</f>
        <v>Daniel</v>
      </c>
      <c r="AM6" s="60">
        <f>'Rope Bridge'!$W4</f>
        <v>2.4421296296296296E-3</v>
      </c>
      <c r="AN6">
        <f>ptt!$M4</f>
        <v>1</v>
      </c>
      <c r="AO6" t="str">
        <f>IF(ptt!$N4=0,"",ptt!$N4)</f>
        <v>Cherokee 1</v>
      </c>
      <c r="AP6" s="60">
        <f>ptt!$O4</f>
        <v>3.1597222222222222E-3</v>
      </c>
      <c r="AR6">
        <f>ptt!$Q4</f>
        <v>2</v>
      </c>
      <c r="AS6" t="str">
        <f>IF(ptt!$R4=0,"",ptt!$R4)</f>
        <v>N. Gwinnett 2</v>
      </c>
      <c r="AT6" s="60">
        <f>ptt!$S4</f>
        <v>4.0277777777777777E-3</v>
      </c>
      <c r="AV6">
        <f>ptt!$U4</f>
        <v>2</v>
      </c>
      <c r="AW6" t="str">
        <f>IF(ptt!$V4=0,"",ptt!$V4)</f>
        <v>N. Gwinnett 3</v>
      </c>
      <c r="AX6" s="60">
        <f>ptt!$W4</f>
        <v>2.8240740740740739E-3</v>
      </c>
      <c r="AY6">
        <f>'Tire Flip'!$M4</f>
        <v>2</v>
      </c>
      <c r="AZ6" t="str">
        <f>IF('Tire Flip'!$N4=0,"",'Tire Flip'!$N4)</f>
        <v>Cherokee 1</v>
      </c>
      <c r="BA6" s="60">
        <f>'Tire Flip'!$O4</f>
        <v>9.3749999999999997E-4</v>
      </c>
      <c r="BC6">
        <f>'Tire Flip'!$Q4</f>
        <v>2</v>
      </c>
      <c r="BD6" t="str">
        <f>IF('Tire Flip'!$R4=0,"",'Tire Flip'!$R4)</f>
        <v>Cherokee 1</v>
      </c>
      <c r="BE6" s="60">
        <f>'Tire Flip'!$S4</f>
        <v>9.3749999999999997E-4</v>
      </c>
      <c r="BG6">
        <f>'Tire Flip'!$U4</f>
        <v>2</v>
      </c>
      <c r="BH6" t="str">
        <f>IF('Tire Flip'!$V4=0,"",'Tire Flip'!$V4)</f>
        <v>Raider 1</v>
      </c>
      <c r="BI6" s="60">
        <f>'Tire Flip'!$W4</f>
        <v>1.0532407407407407E-3</v>
      </c>
      <c r="BJ6">
        <f>'Gauntlet CCR'!$M4</f>
        <v>2</v>
      </c>
      <c r="BK6" t="str">
        <f>IF('Gauntlet CCR'!$N4=0,"",'Gauntlet CCR'!$N4)</f>
        <v>Carrollton 1</v>
      </c>
      <c r="BL6" s="60">
        <f>'Gauntlet CCR'!$O4</f>
        <v>8.6574074074074071E-3</v>
      </c>
      <c r="BN6">
        <f>'Gauntlet CCR'!$Q4</f>
        <v>2</v>
      </c>
      <c r="BO6" t="str">
        <f>IF('Gauntlet CCR'!$R4=0,"",'Gauntlet CCR'!$R4)</f>
        <v>Wheeler 2</v>
      </c>
      <c r="BP6" s="60">
        <f>'Gauntlet CCR'!$S4</f>
        <v>9.7337962962962959E-3</v>
      </c>
      <c r="BR6">
        <f>'Gauntlet CCR'!$U4</f>
        <v>2</v>
      </c>
      <c r="BS6" t="str">
        <f>IF('Gauntlet CCR'!$V4=0,"",'Gauntlet CCR'!$V4)</f>
        <v>N. Gwinnett 3</v>
      </c>
      <c r="BT6" s="60">
        <f>'Gauntlet CCR'!$W4</f>
        <v>9.571759259259259E-3</v>
      </c>
      <c r="BU6" t="str">
        <f>'Ultimate Raider Male'!$M4</f>
        <v/>
      </c>
      <c r="BV6" t="str">
        <f>IF('Ultimate Raider Male'!$N4=0,"",'Ultimate Raider Male'!$N4)</f>
        <v>Carrollton 1</v>
      </c>
      <c r="BW6" s="60" t="str">
        <f>'Ultimate Raider Male'!$O4</f>
        <v/>
      </c>
      <c r="CA6" s="60"/>
      <c r="CE6" s="60"/>
      <c r="CF6" t="str">
        <f>'Ultimate Raider Female'!$M4</f>
        <v/>
      </c>
      <c r="CG6" t="str">
        <f>IF('Ultimate Raider Female'!$N4=0,"",'Ultimate Raider Female'!$N4)</f>
        <v>Cherokee 1</v>
      </c>
      <c r="CH6" s="60" t="str">
        <f>'Ultimate Raider Female'!$O4</f>
        <v/>
      </c>
      <c r="CL6" s="60"/>
      <c r="CP6" s="60"/>
      <c r="CQ6" t="str">
        <f>'Event 8'!$M4</f>
        <v/>
      </c>
      <c r="CR6" t="str">
        <f>IF('Event 8'!$N4=0,"",'Event 8'!$N4)</f>
        <v>Cherokee 1</v>
      </c>
      <c r="CS6" s="60" t="str">
        <f>'Event 8'!$O4</f>
        <v/>
      </c>
      <c r="CU6" t="str">
        <f>'Event 8'!$Q4</f>
        <v/>
      </c>
      <c r="CV6" t="str">
        <f>IF('Event 8'!$R4=0,"",'Event 8'!$R4)</f>
        <v>Cherokee 1</v>
      </c>
      <c r="CW6" s="60" t="str">
        <f>'Event 8'!$S4</f>
        <v/>
      </c>
      <c r="CY6" t="str">
        <f>'Event 8'!$U4</f>
        <v/>
      </c>
      <c r="CZ6" t="str">
        <f>IF('Event 8'!$V4=0,"",'Event 8'!$V4)</f>
        <v>Jefferson</v>
      </c>
      <c r="DA6" s="60" t="str">
        <f>'Event 8'!$W4</f>
        <v/>
      </c>
      <c r="DB6" t="str">
        <f>'Event 9'!$M4</f>
        <v/>
      </c>
      <c r="DC6" t="str">
        <f>IF('Event 9'!$N4=0,"",'Event 9'!$N4)</f>
        <v>Cherokee 1</v>
      </c>
      <c r="DD6" s="60" t="str">
        <f>'Event 9'!$O4</f>
        <v/>
      </c>
      <c r="DF6" t="str">
        <f>'Event 9'!$Q4</f>
        <v/>
      </c>
      <c r="DG6" t="str">
        <f>IF('Event 9'!$R4=0,"",'Event 9'!$R4)</f>
        <v>Cherokee 1</v>
      </c>
      <c r="DH6" s="60" t="str">
        <f>'Event 9'!$S4</f>
        <v/>
      </c>
      <c r="DJ6" t="str">
        <f>'Event 9'!$U4</f>
        <v/>
      </c>
      <c r="DK6" t="str">
        <f>IF('Event 9'!$V4=0,"",'Event 9'!$V4)</f>
        <v>Jefferson</v>
      </c>
      <c r="DL6" s="60" t="str">
        <f>'Event 9'!$W4</f>
        <v/>
      </c>
      <c r="DM6" t="str">
        <f>'Event 10'!$M4</f>
        <v/>
      </c>
      <c r="DN6" t="str">
        <f>IF('Event 10'!$N4=0,"",'Event 10'!$N4)</f>
        <v>Cherokee 1</v>
      </c>
      <c r="DO6" s="60" t="str">
        <f>'Event 10'!$O4</f>
        <v/>
      </c>
      <c r="DQ6" t="str">
        <f>'Event 10'!$Q4</f>
        <v/>
      </c>
      <c r="DR6" t="str">
        <f>IF('Event 10'!$R4=0,"",'Event 10'!$R4)</f>
        <v>Cherokee 1</v>
      </c>
      <c r="DS6" s="60" t="str">
        <f>'Event 10'!$S4</f>
        <v/>
      </c>
      <c r="DU6" t="str">
        <f>'Event 10'!$U4</f>
        <v/>
      </c>
      <c r="DV6" t="str">
        <f>IF('Event 10'!$V4=0,"",'Event 10'!$V4)</f>
        <v>Jefferson</v>
      </c>
      <c r="DW6" s="60" t="str">
        <f>'Event 10'!$W4</f>
        <v/>
      </c>
    </row>
    <row r="7" spans="1:127" x14ac:dyDescent="0.3">
      <c r="A7">
        <v>3</v>
      </c>
      <c r="B7" t="str" cm="1">
        <f t="array" ref="B7">IFERROR(SMALL(_xlfn._xlws.FILTER(hhh!$AA:$AA,hhh!$B:$B='Results Sheet'!C$3),'Results Sheet'!A7),"")</f>
        <v/>
      </c>
      <c r="C7" t="str">
        <f>_xlfn.XLOOKUP(D7,hhh!$A:$A,hhh!$AB:$AB,"")</f>
        <v/>
      </c>
      <c r="D7" t="str" cm="1">
        <f t="array" ref="D7">_xlfn.XLOOKUP(B7,_xlfn._xlws.FILTER(hhh!$AA:$AA,hhh!$B:$B='Results Sheet'!C$3),_xlfn._xlws.FILTER(hhh!$A:$A,hhh!$B:$B='Results Sheet'!C$3),"")</f>
        <v/>
      </c>
      <c r="E7" t="str">
        <f>_xlfn.XLOOKUP(D7,hhh!$A:$A,hhh!$X:$X,"")</f>
        <v/>
      </c>
      <c r="G7">
        <v>3</v>
      </c>
      <c r="H7" cm="1">
        <f t="array" ref="H7">IFERROR(SMALL(_xlfn._xlws.FILTER(hhh!$AA:$AA,hhh!$B:$B='Results Sheet'!I$3),'Results Sheet'!G7),"")</f>
        <v>3.0117245370370371</v>
      </c>
      <c r="I7" t="e">
        <f>_xlfn.XLOOKUP(J7,hhh!$A:$A,hhh!$AB:$AB,"")</f>
        <v>#VALUE!</v>
      </c>
      <c r="J7" t="str" cm="1">
        <f t="array" ref="J7">_xlfn.XLOOKUP(H7,_xlfn._xlws.FILTER(hhh!$AA:$AA,hhh!$B:$B='Results Sheet'!I$3),_xlfn._xlws.FILTER(hhh!$A:$A,hhh!$B:$B='Results Sheet'!I$3),"")</f>
        <v>Carrollton 2</v>
      </c>
      <c r="K7">
        <f>_xlfn.XLOOKUP(J7,hhh!$A:$A,hhh!$X:$X,"")</f>
        <v>13</v>
      </c>
      <c r="M7">
        <v>3</v>
      </c>
      <c r="N7" cm="1">
        <f t="array" ref="N7">IFERROR(SMALL(_xlfn._xlws.FILTER(hhh!$AA:$AA,hhh!$B:$B='Results Sheet'!O$3),'Results Sheet'!M7),"")</f>
        <v>3.010811689814815</v>
      </c>
      <c r="O7" t="e">
        <f>_xlfn.XLOOKUP(P7,hhh!$A:$A,hhh!$AB:$AB,"")</f>
        <v>#VALUE!</v>
      </c>
      <c r="P7" t="str" cm="1">
        <f t="array" ref="P7">_xlfn.XLOOKUP(N7,_xlfn._xlws.FILTER(hhh!$AA:$AA,hhh!$B:$B='Results Sheet'!O$3),_xlfn._xlws.FILTER(hhh!$A:$A,hhh!$B:$B='Results Sheet'!O$3),"")</f>
        <v>Daniel</v>
      </c>
      <c r="Q7">
        <f>_xlfn.XLOOKUP(P7,hhh!$A:$A,hhh!$X:$X,"")</f>
        <v>14</v>
      </c>
      <c r="R7" t="str">
        <f>Run!$M5</f>
        <v>3</v>
      </c>
      <c r="S7" t="str">
        <f>IF(Run!$N5=0,"",Run!$N5)</f>
        <v>N. Gwinnett 1</v>
      </c>
      <c r="T7" s="60">
        <f>Run!$O5</f>
        <v>9.1435185185185178E-3</v>
      </c>
      <c r="V7" t="str">
        <f>Run!$Q5</f>
        <v>3</v>
      </c>
      <c r="W7" t="str">
        <f>IF(Run!$R5=0,"",Run!$R5)</f>
        <v>Carrollton 2</v>
      </c>
      <c r="X7" s="60">
        <f>Run!$S5</f>
        <v>1.1724537037037037E-2</v>
      </c>
      <c r="Z7" t="str">
        <f>Run!$U5</f>
        <v>3</v>
      </c>
      <c r="AA7" t="str">
        <f>IF(Run!$V5=0,"",Run!$V5)</f>
        <v>Daniel</v>
      </c>
      <c r="AB7" s="60">
        <f>Run!$W5</f>
        <v>1.0811689814814814E-2</v>
      </c>
      <c r="AC7">
        <f>'Rope Bridge'!$M5</f>
        <v>3</v>
      </c>
      <c r="AD7" t="str">
        <f>IF('Rope Bridge'!$N5=0,"",'Rope Bridge'!$N5)</f>
        <v>Wheeler 1</v>
      </c>
      <c r="AE7" s="60">
        <f>'Rope Bridge'!$O5</f>
        <v>2.2337962962962962E-3</v>
      </c>
      <c r="AG7">
        <f>'Rope Bridge'!$Q5</f>
        <v>3</v>
      </c>
      <c r="AH7" t="str">
        <f>IF('Rope Bridge'!$R5=0,"",'Rope Bridge'!$R5)</f>
        <v>N. Gwinnett 2</v>
      </c>
      <c r="AI7" s="60">
        <f>'Rope Bridge'!$S5</f>
        <v>3.0902777777777777E-3</v>
      </c>
      <c r="AK7">
        <f>'Rope Bridge'!$U5</f>
        <v>3</v>
      </c>
      <c r="AL7" t="str">
        <f>IF('Rope Bridge'!$V5=0,"",'Rope Bridge'!$V5)</f>
        <v>Jefferson</v>
      </c>
      <c r="AM7" s="60">
        <f>'Rope Bridge'!$W5</f>
        <v>2.9629629629629628E-3</v>
      </c>
      <c r="AN7">
        <f>ptt!$M5</f>
        <v>3</v>
      </c>
      <c r="AO7" t="str">
        <f>IF(ptt!$N5=0,"",ptt!$N5)</f>
        <v>Wheeler 1</v>
      </c>
      <c r="AP7" s="60">
        <f>ptt!$O5</f>
        <v>3.0671296296296297E-3</v>
      </c>
      <c r="AR7">
        <f>ptt!$Q5</f>
        <v>3</v>
      </c>
      <c r="AS7" t="str">
        <f>IF(ptt!$R5=0,"",ptt!$R5)</f>
        <v>Wheeler 2</v>
      </c>
      <c r="AT7" s="60">
        <f>ptt!$S5</f>
        <v>4.5486111111111109E-3</v>
      </c>
      <c r="AV7">
        <f>ptt!$U5</f>
        <v>3</v>
      </c>
      <c r="AW7" t="str">
        <f>IF(ptt!$V5=0,"",ptt!$V5)</f>
        <v>Raider 1</v>
      </c>
      <c r="AX7" s="60">
        <f>ptt!$W5</f>
        <v>2.9050925925925928E-3</v>
      </c>
      <c r="AY7">
        <f>'Tire Flip'!$M5</f>
        <v>3</v>
      </c>
      <c r="AZ7" t="str">
        <f>IF('Tire Flip'!$N5=0,"",'Tire Flip'!$N5)</f>
        <v>N. Gwinnett 1</v>
      </c>
      <c r="BA7" s="60">
        <f>'Tire Flip'!$O5</f>
        <v>1.0995370370370371E-3</v>
      </c>
      <c r="BC7">
        <f>'Tire Flip'!$Q5</f>
        <v>3</v>
      </c>
      <c r="BD7" t="str">
        <f>IF('Tire Flip'!$R5=0,"",'Tire Flip'!$R5)</f>
        <v>Wheeler 2</v>
      </c>
      <c r="BE7" s="60">
        <f>'Tire Flip'!$S5</f>
        <v>1.25E-3</v>
      </c>
      <c r="BG7">
        <f>'Tire Flip'!$U5</f>
        <v>3</v>
      </c>
      <c r="BH7" t="str">
        <f>IF('Tire Flip'!$V5=0,"",'Tire Flip'!$V5)</f>
        <v>N. Gwinnett 3</v>
      </c>
      <c r="BI7" s="60">
        <f>'Tire Flip'!$W5</f>
        <v>1.0532407407407407E-3</v>
      </c>
      <c r="BJ7">
        <f>'Gauntlet CCR'!$M5</f>
        <v>3</v>
      </c>
      <c r="BK7" t="str">
        <f>IF('Gauntlet CCR'!$N5=0,"",'Gauntlet CCR'!$N5)</f>
        <v>Wheeler 1</v>
      </c>
      <c r="BL7" s="60">
        <f>'Gauntlet CCR'!$O5</f>
        <v>1.0219907407407407E-2</v>
      </c>
      <c r="BN7">
        <f>'Gauntlet CCR'!$Q5</f>
        <v>3</v>
      </c>
      <c r="BO7" t="str">
        <f>IF('Gauntlet CCR'!$R5=0,"",'Gauntlet CCR'!$R5)</f>
        <v>Carrollton 2</v>
      </c>
      <c r="BP7" s="60">
        <f>'Gauntlet CCR'!$S5</f>
        <v>9.8726851851851857E-3</v>
      </c>
      <c r="BR7">
        <f>'Gauntlet CCR'!$U5</f>
        <v>3</v>
      </c>
      <c r="BS7" t="str">
        <f>IF('Gauntlet CCR'!$V5=0,"",'Gauntlet CCR'!$V5)</f>
        <v>Daniel</v>
      </c>
      <c r="BT7" s="60">
        <f>'Gauntlet CCR'!$W5</f>
        <v>9.6759259259259264E-3</v>
      </c>
      <c r="BU7" t="str">
        <f>'Ultimate Raider Male'!$M5</f>
        <v/>
      </c>
      <c r="BV7" t="str">
        <f>IF('Ultimate Raider Male'!$N5=0,"",'Ultimate Raider Male'!$N5)</f>
        <v>Daniel</v>
      </c>
      <c r="BW7" s="60" t="str">
        <f>'Ultimate Raider Male'!$O5</f>
        <v/>
      </c>
      <c r="CA7" s="60"/>
      <c r="CE7" s="60"/>
      <c r="CF7" t="str">
        <f>'Ultimate Raider Female'!$M5</f>
        <v/>
      </c>
      <c r="CG7" t="str">
        <f>IF('Ultimate Raider Female'!$N5=0,"",'Ultimate Raider Female'!$N5)</f>
        <v>Daniel</v>
      </c>
      <c r="CH7" s="60" t="str">
        <f>'Ultimate Raider Female'!$O5</f>
        <v/>
      </c>
      <c r="CL7" s="60"/>
      <c r="CP7" s="60"/>
      <c r="CQ7" t="str">
        <f>'Event 8'!$M5</f>
        <v/>
      </c>
      <c r="CR7" t="str">
        <f>IF('Event 8'!$N5=0,"",'Event 8'!$N5)</f>
        <v>N. Gwinnett 1</v>
      </c>
      <c r="CS7" s="60" t="str">
        <f>'Event 8'!$O5</f>
        <v/>
      </c>
      <c r="CU7" t="str">
        <f>'Event 8'!$Q5</f>
        <v/>
      </c>
      <c r="CV7" t="str">
        <f>IF('Event 8'!$R5=0,"",'Event 8'!$R5)</f>
        <v>N. Gwinnett 2</v>
      </c>
      <c r="CW7" s="60" t="str">
        <f>'Event 8'!$S5</f>
        <v/>
      </c>
      <c r="CY7" t="str">
        <f>'Event 8'!$U5</f>
        <v/>
      </c>
      <c r="CZ7" t="str">
        <f>IF('Event 8'!$V5=0,"",'Event 8'!$V5)</f>
        <v>N. Gwinnett 3</v>
      </c>
      <c r="DA7" s="60" t="str">
        <f>'Event 8'!$W5</f>
        <v/>
      </c>
      <c r="DB7" t="str">
        <f>'Event 9'!$M5</f>
        <v/>
      </c>
      <c r="DC7" t="str">
        <f>IF('Event 9'!$N5=0,"",'Event 9'!$N5)</f>
        <v>N. Gwinnett 1</v>
      </c>
      <c r="DD7" s="60" t="str">
        <f>'Event 9'!$O5</f>
        <v/>
      </c>
      <c r="DF7" t="str">
        <f>'Event 9'!$Q5</f>
        <v/>
      </c>
      <c r="DG7" t="str">
        <f>IF('Event 9'!$R5=0,"",'Event 9'!$R5)</f>
        <v>N. Gwinnett 2</v>
      </c>
      <c r="DH7" s="60" t="str">
        <f>'Event 9'!$S5</f>
        <v/>
      </c>
      <c r="DJ7" t="str">
        <f>'Event 9'!$U5</f>
        <v/>
      </c>
      <c r="DK7" t="str">
        <f>IF('Event 9'!$V5=0,"",'Event 9'!$V5)</f>
        <v>N. Gwinnett 3</v>
      </c>
      <c r="DL7" s="60" t="str">
        <f>'Event 9'!$W5</f>
        <v/>
      </c>
      <c r="DM7" t="str">
        <f>'Event 10'!$M5</f>
        <v/>
      </c>
      <c r="DN7" t="str">
        <f>IF('Event 10'!$N5=0,"",'Event 10'!$N5)</f>
        <v>N. Gwinnett 1</v>
      </c>
      <c r="DO7" s="60" t="str">
        <f>'Event 10'!$O5</f>
        <v/>
      </c>
      <c r="DQ7" t="str">
        <f>'Event 10'!$Q5</f>
        <v/>
      </c>
      <c r="DR7" t="str">
        <f>IF('Event 10'!$R5=0,"",'Event 10'!$R5)</f>
        <v>N. Gwinnett 2</v>
      </c>
      <c r="DS7" s="60" t="str">
        <f>'Event 10'!$S5</f>
        <v/>
      </c>
      <c r="DU7" t="str">
        <f>'Event 10'!$U5</f>
        <v/>
      </c>
      <c r="DV7" t="str">
        <f>IF('Event 10'!$V5=0,"",'Event 10'!$V5)</f>
        <v>N. Gwinnett 3</v>
      </c>
      <c r="DW7" s="60" t="str">
        <f>'Event 10'!$W5</f>
        <v/>
      </c>
    </row>
    <row r="8" spans="1:127" x14ac:dyDescent="0.3">
      <c r="A8">
        <v>4</v>
      </c>
      <c r="B8" t="str" cm="1">
        <f t="array" ref="B8">IFERROR(SMALL(_xlfn._xlws.FILTER(hhh!$AA:$AA,hhh!$B:$B='Results Sheet'!C$3),'Results Sheet'!A8),"")</f>
        <v/>
      </c>
      <c r="C8" t="str">
        <f>_xlfn.XLOOKUP(D8,hhh!$A:$A,hhh!$AB:$AB,"")</f>
        <v/>
      </c>
      <c r="D8" t="str" cm="1">
        <f t="array" ref="D8">_xlfn.XLOOKUP(B8,_xlfn._xlws.FILTER(hhh!$AA:$AA,hhh!$B:$B='Results Sheet'!C$3),_xlfn._xlws.FILTER(hhh!$A:$A,hhh!$B:$B='Results Sheet'!C$3),"")</f>
        <v/>
      </c>
      <c r="E8" t="str">
        <f>_xlfn.XLOOKUP(D8,hhh!$A:$A,hhh!$X:$X,"")</f>
        <v/>
      </c>
      <c r="G8">
        <v>4</v>
      </c>
      <c r="H8" cm="1">
        <f t="array" ref="H8">IFERROR(SMALL(_xlfn._xlws.FILTER(hhh!$AA:$AA,hhh!$B:$B='Results Sheet'!I$3),'Results Sheet'!G8),"")</f>
        <v>4.0120766203703706</v>
      </c>
      <c r="I8" t="e">
        <f>_xlfn.XLOOKUP(J8,hhh!$A:$A,hhh!$AB:$AB,"")</f>
        <v>#VALUE!</v>
      </c>
      <c r="J8" t="str" cm="1">
        <f t="array" ref="J8">_xlfn.XLOOKUP(H8,_xlfn._xlws.FILTER(hhh!$AA:$AA,hhh!$B:$B='Results Sheet'!I$3),_xlfn._xlws.FILTER(hhh!$A:$A,hhh!$B:$B='Results Sheet'!I$3),"")</f>
        <v>N. Gwinnett 2</v>
      </c>
      <c r="K8">
        <f>_xlfn.XLOOKUP(J8,hhh!$A:$A,hhh!$X:$X,"")</f>
        <v>17</v>
      </c>
      <c r="M8">
        <v>4</v>
      </c>
      <c r="N8" cm="1">
        <f t="array" ref="N8">IFERROR(SMALL(_xlfn._xlws.FILTER(hhh!$AA:$AA,hhh!$B:$B='Results Sheet'!O$3),'Results Sheet'!M8),"")</f>
        <v>4.0104222447273665</v>
      </c>
      <c r="O8" t="e">
        <f>_xlfn.XLOOKUP(P8,hhh!$A:$A,hhh!$AB:$AB,"")</f>
        <v>#VALUE!</v>
      </c>
      <c r="P8" t="str" cm="1">
        <f t="array" ref="P8">_xlfn.XLOOKUP(N8,_xlfn._xlws.FILTER(hhh!$AA:$AA,hhh!$B:$B='Results Sheet'!O$3),_xlfn._xlws.FILTER(hhh!$A:$A,hhh!$B:$B='Results Sheet'!O$3),"")</f>
        <v>Jefferson</v>
      </c>
      <c r="Q8">
        <f>_xlfn.XLOOKUP(P8,hhh!$A:$A,hhh!$X:$X,"")</f>
        <v>15</v>
      </c>
      <c r="R8" t="str">
        <f>Run!$M6</f>
        <v>4</v>
      </c>
      <c r="S8" t="str">
        <f>IF(Run!$N6=0,"",Run!$N6)</f>
        <v>Wheeler 1</v>
      </c>
      <c r="T8" s="60">
        <f>Run!$O6</f>
        <v>9.9305555555555553E-3</v>
      </c>
      <c r="V8" t="str">
        <f>Run!$Q6</f>
        <v>4</v>
      </c>
      <c r="W8" t="str">
        <f>IF(Run!$R6=0,"",Run!$R6)</f>
        <v>N. Gwinnett 2</v>
      </c>
      <c r="X8" s="60">
        <f>Run!$S6</f>
        <v>1.2076620370370371E-2</v>
      </c>
      <c r="Z8" t="str">
        <f>Run!$U6</f>
        <v>4</v>
      </c>
      <c r="AA8" t="str">
        <f>IF(Run!$V6=0,"",Run!$V6)</f>
        <v>Marietta</v>
      </c>
      <c r="AB8" s="60">
        <f>Run!$W6</f>
        <v>1.0836689814814815E-2</v>
      </c>
      <c r="AC8">
        <f>'Rope Bridge'!$M6</f>
        <v>4</v>
      </c>
      <c r="AD8" t="str">
        <f>IF('Rope Bridge'!$N6=0,"",'Rope Bridge'!$N6)</f>
        <v>Cherokee 1</v>
      </c>
      <c r="AE8" s="60">
        <f>'Rope Bridge'!$O6</f>
        <v>3.3217592592592591E-3</v>
      </c>
      <c r="AG8">
        <f>'Rope Bridge'!$Q6</f>
        <v>4</v>
      </c>
      <c r="AH8" t="str">
        <f>IF('Rope Bridge'!$R6=0,"",'Rope Bridge'!$R6)</f>
        <v>Cherokee 1</v>
      </c>
      <c r="AI8" s="60">
        <f>'Rope Bridge'!$S6</f>
        <v>3.3217592592592591E-3</v>
      </c>
      <c r="AK8">
        <f>'Rope Bridge'!$U6</f>
        <v>4</v>
      </c>
      <c r="AL8" t="str">
        <f>IF('Rope Bridge'!$V6=0,"",'Rope Bridge'!$V6)</f>
        <v>Marietta</v>
      </c>
      <c r="AM8" s="60">
        <f>'Rope Bridge'!$W6</f>
        <v>3.1481481481481482E-3</v>
      </c>
      <c r="AN8">
        <f>ptt!$M6</f>
        <v>4</v>
      </c>
      <c r="AO8" t="str">
        <f>IF(ptt!$N6=0,"",ptt!$N6)</f>
        <v>N. Gwinnett 1</v>
      </c>
      <c r="AP8" s="60">
        <f>ptt!$O6</f>
        <v>3.9699074074074072E-3</v>
      </c>
      <c r="AR8">
        <f>ptt!$Q6</f>
        <v>4</v>
      </c>
      <c r="AS8" t="str">
        <f>IF(ptt!$R6=0,"",ptt!$R6)</f>
        <v>Carrollton 2</v>
      </c>
      <c r="AT8" s="60">
        <f>ptt!$S6</f>
        <v>4.5949074074074078E-3</v>
      </c>
      <c r="AV8">
        <f>ptt!$U6</f>
        <v>4</v>
      </c>
      <c r="AW8" t="str">
        <f>IF(ptt!$V6=0,"",ptt!$V6)</f>
        <v>Marietta</v>
      </c>
      <c r="AX8" s="60">
        <f>ptt!$W6</f>
        <v>3.1712962962962962E-3</v>
      </c>
      <c r="AY8">
        <f>'Tire Flip'!$M6</f>
        <v>4</v>
      </c>
      <c r="AZ8" t="str">
        <f>IF('Tire Flip'!$N6=0,"",'Tire Flip'!$N6)</f>
        <v>Wheeler 1</v>
      </c>
      <c r="BA8" s="60">
        <f>'Tire Flip'!$O6</f>
        <v>1.2962962962962963E-3</v>
      </c>
      <c r="BC8">
        <f>'Tire Flip'!$Q6</f>
        <v>4</v>
      </c>
      <c r="BD8" t="str">
        <f>IF('Tire Flip'!$R6=0,"",'Tire Flip'!$R6)</f>
        <v>N. Gwinnett 2</v>
      </c>
      <c r="BE8" s="60">
        <f>'Tire Flip'!$S6</f>
        <v>1.2962962962962963E-3</v>
      </c>
      <c r="BG8">
        <f>'Tire Flip'!$U6</f>
        <v>4</v>
      </c>
      <c r="BH8" t="str">
        <f>IF('Tire Flip'!$V6=0,"",'Tire Flip'!$V6)</f>
        <v>Jefferson</v>
      </c>
      <c r="BI8" s="60">
        <f>'Tire Flip'!$W6</f>
        <v>1.1111111111111111E-3</v>
      </c>
      <c r="BJ8">
        <f>'Gauntlet CCR'!$M6</f>
        <v>4</v>
      </c>
      <c r="BK8" t="str">
        <f>IF('Gauntlet CCR'!$N6=0,"",'Gauntlet CCR'!$N6)</f>
        <v>N. Gwinnett 1</v>
      </c>
      <c r="BL8" s="60">
        <f>'Gauntlet CCR'!$O6</f>
        <v>1.1203703703703704E-2</v>
      </c>
      <c r="BN8">
        <f>'Gauntlet CCR'!$Q6</f>
        <v>4</v>
      </c>
      <c r="BO8" t="str">
        <f>IF('Gauntlet CCR'!$R6=0,"",'Gauntlet CCR'!$R6)</f>
        <v>N. Gwinnett 2</v>
      </c>
      <c r="BP8" s="60">
        <f>'Gauntlet CCR'!$S6</f>
        <v>1.2905092592592593E-2</v>
      </c>
      <c r="BR8">
        <f>'Gauntlet CCR'!$U6</f>
        <v>4</v>
      </c>
      <c r="BS8" t="str">
        <f>IF('Gauntlet CCR'!$V6=0,"",'Gauntlet CCR'!$V6)</f>
        <v>Marietta</v>
      </c>
      <c r="BT8" s="60">
        <f>'Gauntlet CCR'!$W6</f>
        <v>1.1724537037037037E-2</v>
      </c>
      <c r="BU8" t="str">
        <f>'Ultimate Raider Male'!$M6</f>
        <v/>
      </c>
      <c r="BV8" t="str">
        <f>IF('Ultimate Raider Male'!$N6=0,"",'Ultimate Raider Male'!$N6)</f>
        <v>Jefferson</v>
      </c>
      <c r="BW8" s="60" t="str">
        <f>'Ultimate Raider Male'!$O6</f>
        <v/>
      </c>
      <c r="CA8" s="60"/>
      <c r="CE8" s="60"/>
      <c r="CF8" t="str">
        <f>'Ultimate Raider Female'!$M6</f>
        <v/>
      </c>
      <c r="CG8" t="str">
        <f>IF('Ultimate Raider Female'!$N6=0,"",'Ultimate Raider Female'!$N6)</f>
        <v>Jefferson</v>
      </c>
      <c r="CH8" s="60" t="str">
        <f>'Ultimate Raider Female'!$O6</f>
        <v/>
      </c>
      <c r="CL8" s="60"/>
      <c r="CP8" s="60"/>
      <c r="CQ8" t="str">
        <f>'Event 8'!$M6</f>
        <v/>
      </c>
      <c r="CR8" t="str">
        <f>IF('Event 8'!$N6=0,"",'Event 8'!$N6)</f>
        <v>Wheeler 1</v>
      </c>
      <c r="CS8" s="60" t="str">
        <f>'Event 8'!$O6</f>
        <v/>
      </c>
      <c r="CU8" t="str">
        <f>'Event 8'!$Q6</f>
        <v/>
      </c>
      <c r="CV8" t="str">
        <f>IF('Event 8'!$R6=0,"",'Event 8'!$R6)</f>
        <v>Wheeler 2</v>
      </c>
      <c r="CW8" s="60" t="str">
        <f>'Event 8'!$S6</f>
        <v/>
      </c>
      <c r="CY8" t="str">
        <f>'Event 8'!$U6</f>
        <v/>
      </c>
      <c r="CZ8" t="str">
        <f>IF('Event 8'!$V6=0,"",'Event 8'!$V6)</f>
        <v>Marietta</v>
      </c>
      <c r="DA8" s="60" t="str">
        <f>'Event 8'!$W6</f>
        <v/>
      </c>
      <c r="DB8" t="str">
        <f>'Event 9'!$M6</f>
        <v/>
      </c>
      <c r="DC8" t="str">
        <f>IF('Event 9'!$N6=0,"",'Event 9'!$N6)</f>
        <v>Wheeler 1</v>
      </c>
      <c r="DD8" s="60" t="str">
        <f>'Event 9'!$O6</f>
        <v/>
      </c>
      <c r="DF8" t="str">
        <f>'Event 9'!$Q6</f>
        <v/>
      </c>
      <c r="DG8" t="str">
        <f>IF('Event 9'!$R6=0,"",'Event 9'!$R6)</f>
        <v>Wheeler 2</v>
      </c>
      <c r="DH8" s="60" t="str">
        <f>'Event 9'!$S6</f>
        <v/>
      </c>
      <c r="DJ8" t="str">
        <f>'Event 9'!$U6</f>
        <v/>
      </c>
      <c r="DK8" t="str">
        <f>IF('Event 9'!$V6=0,"",'Event 9'!$V6)</f>
        <v>Marietta</v>
      </c>
      <c r="DL8" s="60" t="str">
        <f>'Event 9'!$W6</f>
        <v/>
      </c>
      <c r="DM8" t="str">
        <f>'Event 10'!$M6</f>
        <v/>
      </c>
      <c r="DN8" t="str">
        <f>IF('Event 10'!$N6=0,"",'Event 10'!$N6)</f>
        <v>Wheeler 1</v>
      </c>
      <c r="DO8" s="60" t="str">
        <f>'Event 10'!$O6</f>
        <v/>
      </c>
      <c r="DQ8" t="str">
        <f>'Event 10'!$Q6</f>
        <v/>
      </c>
      <c r="DR8" t="str">
        <f>IF('Event 10'!$R6=0,"",'Event 10'!$R6)</f>
        <v>Wheeler 2</v>
      </c>
      <c r="DS8" s="60" t="str">
        <f>'Event 10'!$S6</f>
        <v/>
      </c>
      <c r="DU8" t="str">
        <f>'Event 10'!$U6</f>
        <v/>
      </c>
      <c r="DV8" t="str">
        <f>IF('Event 10'!$V6=0,"",'Event 10'!$V6)</f>
        <v>Marietta</v>
      </c>
      <c r="DW8" s="60" t="str">
        <f>'Event 10'!$W6</f>
        <v/>
      </c>
    </row>
    <row r="9" spans="1:127" x14ac:dyDescent="0.3">
      <c r="A9">
        <v>5</v>
      </c>
      <c r="B9" t="str" cm="1">
        <f t="array" ref="B9">IFERROR(SMALL(_xlfn._xlws.FILTER(hhh!$AA:$AA,hhh!$B:$B='Results Sheet'!C$3),'Results Sheet'!A9),"")</f>
        <v/>
      </c>
      <c r="C9" t="str">
        <f>_xlfn.XLOOKUP(D9,hhh!$A:$A,hhh!$AB:$AB,"")</f>
        <v/>
      </c>
      <c r="D9" t="str" cm="1">
        <f t="array" ref="D9">_xlfn.XLOOKUP(B9,_xlfn._xlws.FILTER(hhh!$AA:$AA,hhh!$B:$B='Results Sheet'!C$3),_xlfn._xlws.FILTER(hhh!$A:$A,hhh!$B:$B='Results Sheet'!C$3),"")</f>
        <v/>
      </c>
      <c r="E9" t="str">
        <f>_xlfn.XLOOKUP(D9,hhh!$A:$A,hhh!$X:$X,"")</f>
        <v/>
      </c>
      <c r="G9">
        <v>5</v>
      </c>
      <c r="H9" t="str" cm="1">
        <f t="array" ref="H9">IFERROR(SMALL(_xlfn._xlws.FILTER(hhh!$AA:$AA,hhh!$B:$B='Results Sheet'!I$3),'Results Sheet'!G9),"")</f>
        <v/>
      </c>
      <c r="I9" t="str">
        <f>_xlfn.XLOOKUP(J9,hhh!$A:$A,hhh!$AB:$AB,"")</f>
        <v/>
      </c>
      <c r="J9" t="str" cm="1">
        <f t="array" ref="J9">_xlfn.XLOOKUP(H9,_xlfn._xlws.FILTER(hhh!$AA:$AA,hhh!$B:$B='Results Sheet'!I$3),_xlfn._xlws.FILTER(hhh!$A:$A,hhh!$B:$B='Results Sheet'!I$3),"")</f>
        <v/>
      </c>
      <c r="K9" t="str">
        <f>_xlfn.XLOOKUP(J9,hhh!$A:$A,hhh!$X:$X,"")</f>
        <v/>
      </c>
      <c r="M9">
        <v>5</v>
      </c>
      <c r="N9" cm="1">
        <f t="array" ref="N9">IFERROR(SMALL(_xlfn._xlws.FILTER(hhh!$AA:$AA,hhh!$B:$B='Results Sheet'!O$3),'Results Sheet'!M9),"")</f>
        <v>5.0108366898148144</v>
      </c>
      <c r="O9" t="e">
        <f>_xlfn.XLOOKUP(P9,hhh!$A:$A,hhh!$AB:$AB,"")</f>
        <v>#VALUE!</v>
      </c>
      <c r="P9" t="str" cm="1">
        <f t="array" ref="P9">_xlfn.XLOOKUP(N9,_xlfn._xlws.FILTER(hhh!$AA:$AA,hhh!$B:$B='Results Sheet'!O$3),_xlfn._xlws.FILTER(hhh!$A:$A,hhh!$B:$B='Results Sheet'!O$3),"")</f>
        <v>Marietta</v>
      </c>
      <c r="Q9">
        <f>_xlfn.XLOOKUP(P9,hhh!$A:$A,hhh!$X:$X,"")</f>
        <v>21</v>
      </c>
      <c r="R9" t="str">
        <f>Run!$M7</f>
        <v/>
      </c>
      <c r="S9" t="str">
        <f>IF(Run!$N7=0,"",Run!$N7)</f>
        <v/>
      </c>
      <c r="T9" s="60" t="str">
        <f>Run!$O7</f>
        <v/>
      </c>
      <c r="V9" t="str">
        <f>Run!$Q7</f>
        <v/>
      </c>
      <c r="W9" t="str">
        <f>IF(Run!$R7=0,"",Run!$R7)</f>
        <v/>
      </c>
      <c r="X9" s="60" t="str">
        <f>Run!$S7</f>
        <v/>
      </c>
      <c r="Z9" t="str">
        <f>Run!$U7</f>
        <v>5</v>
      </c>
      <c r="AA9" t="str">
        <f>IF(Run!$V7=0,"",Run!$V7)</f>
        <v>N. Gwinnett 3</v>
      </c>
      <c r="AB9" s="60">
        <f>Run!$W7</f>
        <v>1.0971875000000001E-2</v>
      </c>
      <c r="AC9" t="str">
        <f>'Rope Bridge'!$M7</f>
        <v/>
      </c>
      <c r="AD9" t="str">
        <f>IF('Rope Bridge'!$N7=0,"",'Rope Bridge'!$N7)</f>
        <v/>
      </c>
      <c r="AE9" s="60" t="str">
        <f>'Rope Bridge'!$O7</f>
        <v/>
      </c>
      <c r="AG9" t="str">
        <f>'Rope Bridge'!$Q7</f>
        <v/>
      </c>
      <c r="AH9" t="str">
        <f>IF('Rope Bridge'!$R7=0,"",'Rope Bridge'!$R7)</f>
        <v/>
      </c>
      <c r="AI9" s="60" t="str">
        <f>'Rope Bridge'!$S7</f>
        <v/>
      </c>
      <c r="AK9">
        <f>'Rope Bridge'!$U7</f>
        <v>5</v>
      </c>
      <c r="AL9" t="str">
        <f>IF('Rope Bridge'!$V7=0,"",'Rope Bridge'!$V7)</f>
        <v>Woodstock</v>
      </c>
      <c r="AM9" s="60">
        <f>'Rope Bridge'!$W7</f>
        <v>5.4745370370370373E-3</v>
      </c>
      <c r="AN9" t="str">
        <f>ptt!$M7</f>
        <v/>
      </c>
      <c r="AO9" t="str">
        <f>IF(ptt!$N7=0,"",ptt!$N7)</f>
        <v/>
      </c>
      <c r="AP9" s="60" t="str">
        <f>ptt!$O7</f>
        <v/>
      </c>
      <c r="AR9" t="str">
        <f>ptt!$Q7</f>
        <v/>
      </c>
      <c r="AS9" t="str">
        <f>IF(ptt!$R7=0,"",ptt!$R7)</f>
        <v/>
      </c>
      <c r="AT9" s="60" t="str">
        <f>ptt!$S7</f>
        <v/>
      </c>
      <c r="AV9">
        <f>ptt!$U7</f>
        <v>5</v>
      </c>
      <c r="AW9" t="str">
        <f>IF(ptt!$V7=0,"",ptt!$V7)</f>
        <v>Daniel</v>
      </c>
      <c r="AX9" s="60">
        <f>ptt!$W7</f>
        <v>4.5023148148148149E-3</v>
      </c>
      <c r="AY9" t="str">
        <f>'Tire Flip'!$M7</f>
        <v/>
      </c>
      <c r="AZ9" t="str">
        <f>IF('Tire Flip'!$N7=0,"",'Tire Flip'!$N7)</f>
        <v/>
      </c>
      <c r="BA9" s="60" t="str">
        <f>'Tire Flip'!$O7</f>
        <v/>
      </c>
      <c r="BC9" t="str">
        <f>'Tire Flip'!$Q7</f>
        <v/>
      </c>
      <c r="BD9" t="str">
        <f>IF('Tire Flip'!$R7=0,"",'Tire Flip'!$R7)</f>
        <v/>
      </c>
      <c r="BE9" s="60" t="str">
        <f>'Tire Flip'!$S7</f>
        <v/>
      </c>
      <c r="BG9">
        <f>'Tire Flip'!$U7</f>
        <v>5</v>
      </c>
      <c r="BH9" t="str">
        <f>IF('Tire Flip'!$V7=0,"",'Tire Flip'!$V7)</f>
        <v>Marietta</v>
      </c>
      <c r="BI9" s="60">
        <f>'Tire Flip'!$W7</f>
        <v>1.1574074074074073E-3</v>
      </c>
      <c r="BJ9" t="str">
        <f>'Gauntlet CCR'!$M7</f>
        <v/>
      </c>
      <c r="BK9" t="str">
        <f>IF('Gauntlet CCR'!$N7=0,"",'Gauntlet CCR'!$N7)</f>
        <v/>
      </c>
      <c r="BL9" s="60" t="str">
        <f>'Gauntlet CCR'!$O7</f>
        <v/>
      </c>
      <c r="BN9" t="str">
        <f>'Gauntlet CCR'!$Q7</f>
        <v/>
      </c>
      <c r="BO9" t="str">
        <f>IF('Gauntlet CCR'!$R7=0,"",'Gauntlet CCR'!$R7)</f>
        <v/>
      </c>
      <c r="BP9" s="60" t="str">
        <f>'Gauntlet CCR'!$S7</f>
        <v/>
      </c>
      <c r="BR9">
        <f>'Gauntlet CCR'!$U7</f>
        <v>5</v>
      </c>
      <c r="BS9" t="str">
        <f>IF('Gauntlet CCR'!$V7=0,"",'Gauntlet CCR'!$V7)</f>
        <v>Jefferson</v>
      </c>
      <c r="BT9" s="60">
        <f>'Gauntlet CCR'!$W7</f>
        <v>1.1817129629629629E-2</v>
      </c>
      <c r="BU9" t="str">
        <f>'Ultimate Raider Male'!$M7</f>
        <v/>
      </c>
      <c r="BV9" t="str">
        <f>IF('Ultimate Raider Male'!$N7=0,"",'Ultimate Raider Male'!$N7)</f>
        <v>N. Gwinnett 3</v>
      </c>
      <c r="BW9" s="60" t="str">
        <f>'Ultimate Raider Male'!$O7</f>
        <v/>
      </c>
      <c r="CA9" s="60"/>
      <c r="CE9" s="60"/>
      <c r="CF9" t="str">
        <f>'Ultimate Raider Female'!$M7</f>
        <v/>
      </c>
      <c r="CG9" t="str">
        <f>IF('Ultimate Raider Female'!$N7=0,"",'Ultimate Raider Female'!$N7)</f>
        <v>N. Gwinnett 2</v>
      </c>
      <c r="CH9" s="60" t="str">
        <f>'Ultimate Raider Female'!$O7</f>
        <v/>
      </c>
      <c r="CL9" s="60"/>
      <c r="CP9" s="60"/>
      <c r="CQ9" t="str">
        <f>'Event 8'!$M7</f>
        <v/>
      </c>
      <c r="CR9" t="str">
        <f>IF('Event 8'!$N7=0,"",'Event 8'!$N7)</f>
        <v/>
      </c>
      <c r="CS9" s="60" t="str">
        <f>'Event 8'!$O7</f>
        <v/>
      </c>
      <c r="CU9" t="str">
        <f>'Event 8'!$Q7</f>
        <v/>
      </c>
      <c r="CV9" t="str">
        <f>IF('Event 8'!$R7=0,"",'Event 8'!$R7)</f>
        <v/>
      </c>
      <c r="CW9" s="60" t="str">
        <f>'Event 8'!$S7</f>
        <v/>
      </c>
      <c r="CY9" t="str">
        <f>'Event 8'!$U7</f>
        <v/>
      </c>
      <c r="CZ9" t="str">
        <f>IF('Event 8'!$V7=0,"",'Event 8'!$V7)</f>
        <v>Woodstock</v>
      </c>
      <c r="DA9" s="60" t="str">
        <f>'Event 8'!$W7</f>
        <v/>
      </c>
      <c r="DB9" t="str">
        <f>'Event 9'!$M7</f>
        <v/>
      </c>
      <c r="DC9" t="str">
        <f>IF('Event 9'!$N7=0,"",'Event 9'!$N7)</f>
        <v/>
      </c>
      <c r="DD9" s="60" t="str">
        <f>'Event 9'!$O7</f>
        <v/>
      </c>
      <c r="DF9" t="str">
        <f>'Event 9'!$Q7</f>
        <v/>
      </c>
      <c r="DG9" t="str">
        <f>IF('Event 9'!$R7=0,"",'Event 9'!$R7)</f>
        <v/>
      </c>
      <c r="DH9" s="60" t="str">
        <f>'Event 9'!$S7</f>
        <v/>
      </c>
      <c r="DJ9" t="str">
        <f>'Event 9'!$U7</f>
        <v/>
      </c>
      <c r="DK9" t="str">
        <f>IF('Event 9'!$V7=0,"",'Event 9'!$V7)</f>
        <v>Woodstock</v>
      </c>
      <c r="DL9" s="60" t="str">
        <f>'Event 9'!$W7</f>
        <v/>
      </c>
      <c r="DM9" t="str">
        <f>'Event 10'!$M7</f>
        <v/>
      </c>
      <c r="DN9" t="str">
        <f>IF('Event 10'!$N7=0,"",'Event 10'!$N7)</f>
        <v/>
      </c>
      <c r="DO9" s="60" t="str">
        <f>'Event 10'!$O7</f>
        <v/>
      </c>
      <c r="DQ9" t="str">
        <f>'Event 10'!$Q7</f>
        <v/>
      </c>
      <c r="DR9" t="str">
        <f>IF('Event 10'!$R7=0,"",'Event 10'!$R7)</f>
        <v/>
      </c>
      <c r="DS9" s="60" t="str">
        <f>'Event 10'!$S7</f>
        <v/>
      </c>
      <c r="DU9" t="str">
        <f>'Event 10'!$U7</f>
        <v/>
      </c>
      <c r="DV9" t="str">
        <f>IF('Event 10'!$V7=0,"",'Event 10'!$V7)</f>
        <v>Woodstock</v>
      </c>
      <c r="DW9" s="60" t="str">
        <f>'Event 10'!$W7</f>
        <v/>
      </c>
    </row>
    <row r="10" spans="1:127" x14ac:dyDescent="0.3">
      <c r="A10">
        <v>6</v>
      </c>
      <c r="B10" t="str" cm="1">
        <f t="array" ref="B10">IFERROR(SMALL(_xlfn._xlws.FILTER(hhh!$AA:$AA,hhh!$B:$B='Results Sheet'!C$3),'Results Sheet'!A10),"")</f>
        <v/>
      </c>
      <c r="C10" t="str">
        <f>_xlfn.XLOOKUP(D10,hhh!$A:$A,hhh!$AB:$AB,"")</f>
        <v/>
      </c>
      <c r="D10" t="str" cm="1">
        <f t="array" ref="D10">_xlfn.XLOOKUP(B10,_xlfn._xlws.FILTER(hhh!$AA:$AA,hhh!$B:$B='Results Sheet'!C$3),_xlfn._xlws.FILTER(hhh!$A:$A,hhh!$B:$B='Results Sheet'!C$3),"")</f>
        <v/>
      </c>
      <c r="E10" t="str">
        <f>_xlfn.XLOOKUP(D10,hhh!$A:$A,hhh!$X:$X,"")</f>
        <v/>
      </c>
      <c r="G10">
        <v>6</v>
      </c>
      <c r="H10" t="str" cm="1">
        <f t="array" ref="H10">IFERROR(SMALL(_xlfn._xlws.FILTER(hhh!$AA:$AA,hhh!$B:$B='Results Sheet'!I$3),'Results Sheet'!G10),"")</f>
        <v/>
      </c>
      <c r="I10" t="str">
        <f>_xlfn.XLOOKUP(J10,hhh!$A:$A,hhh!$AB:$AB,"")</f>
        <v/>
      </c>
      <c r="J10" t="str" cm="1">
        <f t="array" ref="J10">_xlfn.XLOOKUP(H10,_xlfn._xlws.FILTER(hhh!$AA:$AA,hhh!$B:$B='Results Sheet'!I$3),_xlfn._xlws.FILTER(hhh!$A:$A,hhh!$B:$B='Results Sheet'!I$3),"")</f>
        <v/>
      </c>
      <c r="K10" t="str">
        <f>_xlfn.XLOOKUP(J10,hhh!$A:$A,hhh!$X:$X,"")</f>
        <v/>
      </c>
      <c r="M10">
        <v>6</v>
      </c>
      <c r="N10" cm="1">
        <f t="array" ref="N10">IFERROR(SMALL(_xlfn._xlws.FILTER(hhh!$AA:$AA,hhh!$B:$B='Results Sheet'!O$3),'Results Sheet'!M10),"")</f>
        <v>6.0129976851851854</v>
      </c>
      <c r="O10" t="e">
        <f>_xlfn.XLOOKUP(P10,hhh!$A:$A,hhh!$AB:$AB,"")</f>
        <v>#VALUE!</v>
      </c>
      <c r="P10" t="str" cm="1">
        <f t="array" ref="P10">_xlfn.XLOOKUP(N10,_xlfn._xlws.FILTER(hhh!$AA:$AA,hhh!$B:$B='Results Sheet'!O$3),_xlfn._xlws.FILTER(hhh!$A:$A,hhh!$B:$B='Results Sheet'!O$3),"")</f>
        <v>Raider 2</v>
      </c>
      <c r="Q10">
        <f>_xlfn.XLOOKUP(P10,hhh!$A:$A,hhh!$X:$X,"")</f>
        <v>27</v>
      </c>
      <c r="R10" t="str">
        <f>Run!$M8</f>
        <v/>
      </c>
      <c r="S10" t="str">
        <f>IF(Run!$N8=0,"",Run!$N8)</f>
        <v/>
      </c>
      <c r="T10" s="60" t="str">
        <f>Run!$O8</f>
        <v/>
      </c>
      <c r="V10" t="str">
        <f>Run!$Q8</f>
        <v/>
      </c>
      <c r="W10" t="str">
        <f>IF(Run!$R8=0,"",Run!$R8)</f>
        <v/>
      </c>
      <c r="X10" s="60" t="str">
        <f>Run!$S8</f>
        <v/>
      </c>
      <c r="Z10" t="str">
        <f>Run!$U8</f>
        <v>6</v>
      </c>
      <c r="AA10" t="str">
        <f>IF(Run!$V8=0,"",Run!$V8)</f>
        <v>Raider 2</v>
      </c>
      <c r="AB10" s="60">
        <f>Run!$W8</f>
        <v>1.2997685185185185E-2</v>
      </c>
      <c r="AC10" t="str">
        <f>'Rope Bridge'!$M8</f>
        <v/>
      </c>
      <c r="AD10" t="str">
        <f>IF('Rope Bridge'!$N8=0,"",'Rope Bridge'!$N8)</f>
        <v/>
      </c>
      <c r="AE10" s="60" t="str">
        <f>'Rope Bridge'!$O8</f>
        <v/>
      </c>
      <c r="AG10" t="str">
        <f>'Rope Bridge'!$Q8</f>
        <v/>
      </c>
      <c r="AH10" t="str">
        <f>IF('Rope Bridge'!$R8=0,"",'Rope Bridge'!$R8)</f>
        <v/>
      </c>
      <c r="AI10" s="60" t="str">
        <f>'Rope Bridge'!$S8</f>
        <v/>
      </c>
      <c r="AK10">
        <f>'Rope Bridge'!$U8</f>
        <v>6</v>
      </c>
      <c r="AL10" t="str">
        <f>IF('Rope Bridge'!$V8=0,"",'Rope Bridge'!$V8)</f>
        <v>Raider 1</v>
      </c>
      <c r="AM10" s="60">
        <f>'Rope Bridge'!$W8</f>
        <v>5.5555555555555558E-3</v>
      </c>
      <c r="AN10" t="str">
        <f>ptt!$M8</f>
        <v/>
      </c>
      <c r="AO10" t="str">
        <f>IF(ptt!$N8=0,"",ptt!$N8)</f>
        <v/>
      </c>
      <c r="AP10" s="60" t="str">
        <f>ptt!$O8</f>
        <v/>
      </c>
      <c r="AR10" t="str">
        <f>ptt!$Q8</f>
        <v/>
      </c>
      <c r="AS10" t="str">
        <f>IF(ptt!$R8=0,"",ptt!$R8)</f>
        <v/>
      </c>
      <c r="AT10" s="60" t="str">
        <f>ptt!$S8</f>
        <v/>
      </c>
      <c r="AV10">
        <f>ptt!$U8</f>
        <v>6</v>
      </c>
      <c r="AW10" t="str">
        <f>IF(ptt!$V8=0,"",ptt!$V8)</f>
        <v>Woodstock</v>
      </c>
      <c r="AX10" s="60">
        <f>ptt!$W8</f>
        <v>4.6064814814814814E-3</v>
      </c>
      <c r="AY10" t="str">
        <f>'Tire Flip'!$M8</f>
        <v/>
      </c>
      <c r="AZ10" t="str">
        <f>IF('Tire Flip'!$N8=0,"",'Tire Flip'!$N8)</f>
        <v/>
      </c>
      <c r="BA10" s="60" t="str">
        <f>'Tire Flip'!$O8</f>
        <v/>
      </c>
      <c r="BC10" t="str">
        <f>'Tire Flip'!$Q8</f>
        <v/>
      </c>
      <c r="BD10" t="str">
        <f>IF('Tire Flip'!$R8=0,"",'Tire Flip'!$R8)</f>
        <v/>
      </c>
      <c r="BE10" s="60" t="str">
        <f>'Tire Flip'!$S8</f>
        <v/>
      </c>
      <c r="BG10">
        <f>'Tire Flip'!$U8</f>
        <v>6</v>
      </c>
      <c r="BH10" t="str">
        <f>IF('Tire Flip'!$V8=0,"",'Tire Flip'!$V8)</f>
        <v>Woodstock</v>
      </c>
      <c r="BI10" s="60">
        <f>'Tire Flip'!$W8</f>
        <v>1.238425925925926E-3</v>
      </c>
      <c r="BJ10" t="str">
        <f>'Gauntlet CCR'!$M8</f>
        <v/>
      </c>
      <c r="BK10" t="str">
        <f>IF('Gauntlet CCR'!$N8=0,"",'Gauntlet CCR'!$N8)</f>
        <v/>
      </c>
      <c r="BL10" s="60" t="str">
        <f>'Gauntlet CCR'!$O8</f>
        <v/>
      </c>
      <c r="BN10" t="str">
        <f>'Gauntlet CCR'!$Q8</f>
        <v/>
      </c>
      <c r="BO10" t="str">
        <f>IF('Gauntlet CCR'!$R8=0,"",'Gauntlet CCR'!$R8)</f>
        <v/>
      </c>
      <c r="BP10" s="60" t="str">
        <f>'Gauntlet CCR'!$S8</f>
        <v/>
      </c>
      <c r="BR10">
        <f>'Gauntlet CCR'!$U8</f>
        <v>6</v>
      </c>
      <c r="BS10" t="str">
        <f>IF('Gauntlet CCR'!$V8=0,"",'Gauntlet CCR'!$V8)</f>
        <v>Woodstock</v>
      </c>
      <c r="BT10" s="60">
        <f>'Gauntlet CCR'!$W8</f>
        <v>1.9120370370370371E-2</v>
      </c>
      <c r="BU10" t="str">
        <f>'Ultimate Raider Male'!$M8</f>
        <v/>
      </c>
      <c r="BV10" t="str">
        <f>IF('Ultimate Raider Male'!$N8=0,"",'Ultimate Raider Male'!$N8)</f>
        <v>N. Gwinnett 1</v>
      </c>
      <c r="BW10" s="60" t="str">
        <f>'Ultimate Raider Male'!$O8</f>
        <v/>
      </c>
      <c r="CA10" s="60"/>
      <c r="CE10" s="60"/>
      <c r="CF10" t="str">
        <f>'Ultimate Raider Female'!$M8</f>
        <v/>
      </c>
      <c r="CG10" t="str">
        <f>IF('Ultimate Raider Female'!$N8=0,"",'Ultimate Raider Female'!$N8)</f>
        <v>N. Gwinnett 3</v>
      </c>
      <c r="CH10" s="60" t="str">
        <f>'Ultimate Raider Female'!$O8</f>
        <v/>
      </c>
      <c r="CL10" s="60"/>
      <c r="CP10" s="60"/>
      <c r="CQ10" t="str">
        <f>'Event 8'!$M8</f>
        <v/>
      </c>
      <c r="CR10" t="str">
        <f>IF('Event 8'!$N8=0,"",'Event 8'!$N8)</f>
        <v/>
      </c>
      <c r="CS10" s="60" t="str">
        <f>'Event 8'!$O8</f>
        <v/>
      </c>
      <c r="CU10" t="str">
        <f>'Event 8'!$Q8</f>
        <v/>
      </c>
      <c r="CV10" t="str">
        <f>IF('Event 8'!$R8=0,"",'Event 8'!$R8)</f>
        <v/>
      </c>
      <c r="CW10" s="60" t="str">
        <f>'Event 8'!$S8</f>
        <v/>
      </c>
      <c r="CY10" t="str">
        <f>'Event 8'!$U8</f>
        <v/>
      </c>
      <c r="CZ10" t="str">
        <f>IF('Event 8'!$V8=0,"",'Event 8'!$V8)</f>
        <v>Raider 1</v>
      </c>
      <c r="DA10" s="60" t="str">
        <f>'Event 8'!$W8</f>
        <v/>
      </c>
      <c r="DB10" t="str">
        <f>'Event 9'!$M8</f>
        <v/>
      </c>
      <c r="DC10" t="str">
        <f>IF('Event 9'!$N8=0,"",'Event 9'!$N8)</f>
        <v/>
      </c>
      <c r="DD10" s="60" t="str">
        <f>'Event 9'!$O8</f>
        <v/>
      </c>
      <c r="DF10" t="str">
        <f>'Event 9'!$Q8</f>
        <v/>
      </c>
      <c r="DG10" t="str">
        <f>IF('Event 9'!$R8=0,"",'Event 9'!$R8)</f>
        <v/>
      </c>
      <c r="DH10" s="60" t="str">
        <f>'Event 9'!$S8</f>
        <v/>
      </c>
      <c r="DJ10" t="str">
        <f>'Event 9'!$U8</f>
        <v/>
      </c>
      <c r="DK10" t="str">
        <f>IF('Event 9'!$V8=0,"",'Event 9'!$V8)</f>
        <v>Raider 1</v>
      </c>
      <c r="DL10" s="60" t="str">
        <f>'Event 9'!$W8</f>
        <v/>
      </c>
      <c r="DM10" t="str">
        <f>'Event 10'!$M8</f>
        <v/>
      </c>
      <c r="DN10" t="str">
        <f>IF('Event 10'!$N8=0,"",'Event 10'!$N8)</f>
        <v/>
      </c>
      <c r="DO10" s="60" t="str">
        <f>'Event 10'!$O8</f>
        <v/>
      </c>
      <c r="DQ10" t="str">
        <f>'Event 10'!$Q8</f>
        <v/>
      </c>
      <c r="DR10" t="str">
        <f>IF('Event 10'!$R8=0,"",'Event 10'!$R8)</f>
        <v/>
      </c>
      <c r="DS10" s="60" t="str">
        <f>'Event 10'!$S8</f>
        <v/>
      </c>
      <c r="DU10" t="str">
        <f>'Event 10'!$U8</f>
        <v/>
      </c>
      <c r="DV10" t="str">
        <f>IF('Event 10'!$V8=0,"",'Event 10'!$V8)</f>
        <v>Raider 1</v>
      </c>
      <c r="DW10" s="60" t="str">
        <f>'Event 10'!$W8</f>
        <v/>
      </c>
    </row>
    <row r="11" spans="1:127" x14ac:dyDescent="0.3">
      <c r="A11">
        <v>7</v>
      </c>
      <c r="B11" t="str" cm="1">
        <f t="array" ref="B11">IFERROR(SMALL(_xlfn._xlws.FILTER(hhh!$AA:$AA,hhh!$B:$B='Results Sheet'!C$3),'Results Sheet'!A11),"")</f>
        <v/>
      </c>
      <c r="C11" t="str">
        <f>_xlfn.XLOOKUP(D11,hhh!$A:$A,hhh!$AB:$AB,"")</f>
        <v/>
      </c>
      <c r="D11" t="str" cm="1">
        <f t="array" ref="D11">_xlfn.XLOOKUP(B11,_xlfn._xlws.FILTER(hhh!$AA:$AA,hhh!$B:$B='Results Sheet'!C$3),_xlfn._xlws.FILTER(hhh!$A:$A,hhh!$B:$B='Results Sheet'!C$3),"")</f>
        <v/>
      </c>
      <c r="E11" t="str">
        <f>_xlfn.XLOOKUP(D11,hhh!$A:$A,hhh!$X:$X,"")</f>
        <v/>
      </c>
      <c r="G11">
        <v>7</v>
      </c>
      <c r="H11" t="str" cm="1">
        <f t="array" ref="H11">IFERROR(SMALL(_xlfn._xlws.FILTER(hhh!$AA:$AA,hhh!$B:$B='Results Sheet'!I$3),'Results Sheet'!G11),"")</f>
        <v/>
      </c>
      <c r="I11" t="str">
        <f>_xlfn.XLOOKUP(J11,hhh!$A:$A,hhh!$AB:$AB,"")</f>
        <v/>
      </c>
      <c r="J11" t="str" cm="1">
        <f t="array" ref="J11">_xlfn.XLOOKUP(H11,_xlfn._xlws.FILTER(hhh!$AA:$AA,hhh!$B:$B='Results Sheet'!I$3),_xlfn._xlws.FILTER(hhh!$A:$A,hhh!$B:$B='Results Sheet'!I$3),"")</f>
        <v/>
      </c>
      <c r="K11" t="str">
        <f>_xlfn.XLOOKUP(J11,hhh!$A:$A,hhh!$X:$X,"")</f>
        <v/>
      </c>
      <c r="M11">
        <v>7</v>
      </c>
      <c r="N11" cm="1">
        <f t="array" ref="N11">IFERROR(SMALL(_xlfn._xlws.FILTER(hhh!$AA:$AA,hhh!$B:$B='Results Sheet'!O$3),'Results Sheet'!M11),"")</f>
        <v>7.0131985596707818</v>
      </c>
      <c r="O11" t="e">
        <f>_xlfn.XLOOKUP(P11,hhh!$A:$A,hhh!$AB:$AB,"")</f>
        <v>#VALUE!</v>
      </c>
      <c r="P11" t="str" cm="1">
        <f t="array" ref="P11">_xlfn.XLOOKUP(N11,_xlfn._xlws.FILTER(hhh!$AA:$AA,hhh!$B:$B='Results Sheet'!O$3),_xlfn._xlws.FILTER(hhh!$A:$A,hhh!$B:$B='Results Sheet'!O$3),"")</f>
        <v>Woodstock</v>
      </c>
      <c r="Q11">
        <f>_xlfn.XLOOKUP(P11,hhh!$A:$A,hhh!$X:$X,"")</f>
        <v>30</v>
      </c>
      <c r="R11" t="str">
        <f>Run!$M9</f>
        <v/>
      </c>
      <c r="S11" t="str">
        <f>IF(Run!$N9=0,"",Run!$N9)</f>
        <v/>
      </c>
      <c r="T11" s="60" t="str">
        <f>Run!$O9</f>
        <v/>
      </c>
      <c r="V11" t="str">
        <f>Run!$Q9</f>
        <v/>
      </c>
      <c r="W11" t="str">
        <f>IF(Run!$R9=0,"",Run!$R9)</f>
        <v/>
      </c>
      <c r="X11" s="60" t="str">
        <f>Run!$S9</f>
        <v/>
      </c>
      <c r="Z11" t="str">
        <f>Run!$U9</f>
        <v>7</v>
      </c>
      <c r="AA11" t="str">
        <f>IF(Run!$V9=0,"",Run!$V9)</f>
        <v>Woodstock</v>
      </c>
      <c r="AB11" s="60">
        <f>Run!$W9</f>
        <v>1.3198559670781892E-2</v>
      </c>
      <c r="AC11" t="str">
        <f>'Rope Bridge'!$M9</f>
        <v/>
      </c>
      <c r="AD11" t="str">
        <f>IF('Rope Bridge'!$N9=0,"",'Rope Bridge'!$N9)</f>
        <v/>
      </c>
      <c r="AE11" s="60" t="str">
        <f>'Rope Bridge'!$O9</f>
        <v/>
      </c>
      <c r="AG11" t="str">
        <f>'Rope Bridge'!$Q9</f>
        <v/>
      </c>
      <c r="AH11" t="str">
        <f>IF('Rope Bridge'!$R9=0,"",'Rope Bridge'!$R9)</f>
        <v/>
      </c>
      <c r="AI11" s="60" t="str">
        <f>'Rope Bridge'!$S9</f>
        <v/>
      </c>
      <c r="AK11" t="str">
        <f>'Rope Bridge'!$U9</f>
        <v/>
      </c>
      <c r="AL11" t="str">
        <f>IF('Rope Bridge'!$V9=0,"",'Rope Bridge'!$V9)</f>
        <v>Raider 2</v>
      </c>
      <c r="AM11" s="60" t="str">
        <f>'Rope Bridge'!$W9</f>
        <v/>
      </c>
      <c r="AN11" t="str">
        <f>ptt!$M9</f>
        <v/>
      </c>
      <c r="AO11" t="str">
        <f>IF(ptt!$N9=0,"",ptt!$N9)</f>
        <v/>
      </c>
      <c r="AP11" s="60" t="str">
        <f>ptt!$O9</f>
        <v/>
      </c>
      <c r="AR11" t="str">
        <f>ptt!$Q9</f>
        <v/>
      </c>
      <c r="AS11" t="str">
        <f>IF(ptt!$R9=0,"",ptt!$R9)</f>
        <v/>
      </c>
      <c r="AT11" s="60" t="str">
        <f>ptt!$S9</f>
        <v/>
      </c>
      <c r="AV11">
        <f>ptt!$U9</f>
        <v>7</v>
      </c>
      <c r="AW11" t="str">
        <f>IF(ptt!$V9=0,"",ptt!$V9)</f>
        <v>Raider 2</v>
      </c>
      <c r="AX11" s="60">
        <f>ptt!$W9</f>
        <v>5.0578703703703706E-3</v>
      </c>
      <c r="AY11" t="str">
        <f>'Tire Flip'!$M9</f>
        <v/>
      </c>
      <c r="AZ11" t="str">
        <f>IF('Tire Flip'!$N9=0,"",'Tire Flip'!$N9)</f>
        <v/>
      </c>
      <c r="BA11" s="60" t="str">
        <f>'Tire Flip'!$O9</f>
        <v/>
      </c>
      <c r="BC11" t="str">
        <f>'Tire Flip'!$Q9</f>
        <v/>
      </c>
      <c r="BD11" t="str">
        <f>IF('Tire Flip'!$R9=0,"",'Tire Flip'!$R9)</f>
        <v/>
      </c>
      <c r="BE11" s="60" t="str">
        <f>'Tire Flip'!$S9</f>
        <v/>
      </c>
      <c r="BG11">
        <f>'Tire Flip'!$U9</f>
        <v>7</v>
      </c>
      <c r="BH11" t="str">
        <f>IF('Tire Flip'!$V9=0,"",'Tire Flip'!$V9)</f>
        <v>Raider 2</v>
      </c>
      <c r="BI11" s="60">
        <f>'Tire Flip'!$W9</f>
        <v>1.712962962962963E-3</v>
      </c>
      <c r="BJ11" t="str">
        <f>'Gauntlet CCR'!$M9</f>
        <v/>
      </c>
      <c r="BK11" t="str">
        <f>IF('Gauntlet CCR'!$N9=0,"",'Gauntlet CCR'!$N9)</f>
        <v/>
      </c>
      <c r="BL11" s="60" t="str">
        <f>'Gauntlet CCR'!$O9</f>
        <v/>
      </c>
      <c r="BN11" t="str">
        <f>'Gauntlet CCR'!$Q9</f>
        <v/>
      </c>
      <c r="BO11" t="str">
        <f>IF('Gauntlet CCR'!$R9=0,"",'Gauntlet CCR'!$R9)</f>
        <v/>
      </c>
      <c r="BP11" s="60" t="str">
        <f>'Gauntlet CCR'!$S9</f>
        <v/>
      </c>
      <c r="BR11">
        <f>'Gauntlet CCR'!$U9</f>
        <v>7</v>
      </c>
      <c r="BS11" t="str">
        <f>IF('Gauntlet CCR'!$V9=0,"",'Gauntlet CCR'!$V9)</f>
        <v>Raider 2</v>
      </c>
      <c r="BT11" s="60">
        <f>'Gauntlet CCR'!$W9</f>
        <v>2.1527777777777778E-2</v>
      </c>
      <c r="BU11" t="str">
        <f>'Ultimate Raider Male'!$M9</f>
        <v/>
      </c>
      <c r="BV11" t="str">
        <f>IF('Ultimate Raider Male'!$N9=0,"",'Ultimate Raider Male'!$N9)</f>
        <v>Marietta</v>
      </c>
      <c r="BW11" s="60" t="str">
        <f>'Ultimate Raider Male'!$O9</f>
        <v/>
      </c>
      <c r="CA11" s="60"/>
      <c r="CE11" s="60"/>
      <c r="CF11" t="str">
        <f>'Ultimate Raider Female'!$M9</f>
        <v/>
      </c>
      <c r="CG11" t="str">
        <f>IF('Ultimate Raider Female'!$N9=0,"",'Ultimate Raider Female'!$N9)</f>
        <v>Marietta</v>
      </c>
      <c r="CH11" s="60" t="str">
        <f>'Ultimate Raider Female'!$O9</f>
        <v/>
      </c>
      <c r="CL11" s="60"/>
      <c r="CP11" s="60"/>
      <c r="CQ11" t="str">
        <f>'Event 8'!$M9</f>
        <v/>
      </c>
      <c r="CR11" t="str">
        <f>IF('Event 8'!$N9=0,"",'Event 8'!$N9)</f>
        <v/>
      </c>
      <c r="CS11" s="60" t="str">
        <f>'Event 8'!$O9</f>
        <v/>
      </c>
      <c r="CU11" t="str">
        <f>'Event 8'!$Q9</f>
        <v/>
      </c>
      <c r="CV11" t="str">
        <f>IF('Event 8'!$R9=0,"",'Event 8'!$R9)</f>
        <v/>
      </c>
      <c r="CW11" s="60" t="str">
        <f>'Event 8'!$S9</f>
        <v/>
      </c>
      <c r="CY11" t="str">
        <f>'Event 8'!$U9</f>
        <v/>
      </c>
      <c r="CZ11" t="str">
        <f>IF('Event 8'!$V9=0,"",'Event 8'!$V9)</f>
        <v>Raider 2</v>
      </c>
      <c r="DA11" s="60" t="str">
        <f>'Event 8'!$W9</f>
        <v/>
      </c>
      <c r="DB11" t="str">
        <f>'Event 9'!$M9</f>
        <v/>
      </c>
      <c r="DC11" t="str">
        <f>IF('Event 9'!$N9=0,"",'Event 9'!$N9)</f>
        <v/>
      </c>
      <c r="DD11" s="60" t="str">
        <f>'Event 9'!$O9</f>
        <v/>
      </c>
      <c r="DF11" t="str">
        <f>'Event 9'!$Q9</f>
        <v/>
      </c>
      <c r="DG11" t="str">
        <f>IF('Event 9'!$R9=0,"",'Event 9'!$R9)</f>
        <v/>
      </c>
      <c r="DH11" s="60" t="str">
        <f>'Event 9'!$S9</f>
        <v/>
      </c>
      <c r="DJ11" t="str">
        <f>'Event 9'!$U9</f>
        <v/>
      </c>
      <c r="DK11" t="str">
        <f>IF('Event 9'!$V9=0,"",'Event 9'!$V9)</f>
        <v>Raider 2</v>
      </c>
      <c r="DL11" s="60" t="str">
        <f>'Event 9'!$W9</f>
        <v/>
      </c>
      <c r="DM11" t="str">
        <f>'Event 10'!$M9</f>
        <v/>
      </c>
      <c r="DN11" t="str">
        <f>IF('Event 10'!$N9=0,"",'Event 10'!$N9)</f>
        <v/>
      </c>
      <c r="DO11" s="60" t="str">
        <f>'Event 10'!$O9</f>
        <v/>
      </c>
      <c r="DQ11" t="str">
        <f>'Event 10'!$Q9</f>
        <v/>
      </c>
      <c r="DR11" t="str">
        <f>IF('Event 10'!$R9=0,"",'Event 10'!$R9)</f>
        <v/>
      </c>
      <c r="DS11" s="60" t="str">
        <f>'Event 10'!$S9</f>
        <v/>
      </c>
      <c r="DU11" t="str">
        <f>'Event 10'!$U9</f>
        <v/>
      </c>
      <c r="DV11" t="str">
        <f>IF('Event 10'!$V9=0,"",'Event 10'!$V9)</f>
        <v>Raider 2</v>
      </c>
      <c r="DW11" s="60" t="str">
        <f>'Event 10'!$W9</f>
        <v/>
      </c>
    </row>
    <row r="12" spans="1:127" x14ac:dyDescent="0.3">
      <c r="A12">
        <v>8</v>
      </c>
      <c r="B12" t="str" cm="1">
        <f t="array" ref="B12">IFERROR(SMALL(_xlfn._xlws.FILTER(hhh!$AA:$AA,hhh!$B:$B='Results Sheet'!C$3),'Results Sheet'!A12),"")</f>
        <v/>
      </c>
      <c r="C12" t="str">
        <f>_xlfn.XLOOKUP(D12,hhh!$A:$A,hhh!$AB:$AB,"")</f>
        <v/>
      </c>
      <c r="D12" t="str" cm="1">
        <f t="array" ref="D12">_xlfn.XLOOKUP(B12,_xlfn._xlws.FILTER(hhh!$AA:$AA,hhh!$B:$B='Results Sheet'!C$3),_xlfn._xlws.FILTER(hhh!$A:$A,hhh!$B:$B='Results Sheet'!C$3),"")</f>
        <v/>
      </c>
      <c r="E12" t="str">
        <f>_xlfn.XLOOKUP(D12,hhh!$A:$A,hhh!$X:$X,"")</f>
        <v/>
      </c>
      <c r="G12">
        <v>8</v>
      </c>
      <c r="H12" t="str" cm="1">
        <f t="array" ref="H12">IFERROR(SMALL(_xlfn._xlws.FILTER(hhh!$AA:$AA,hhh!$B:$B='Results Sheet'!I$3),'Results Sheet'!G12),"")</f>
        <v/>
      </c>
      <c r="I12" t="str">
        <f>_xlfn.XLOOKUP(J12,hhh!$A:$A,hhh!$AB:$AB,"")</f>
        <v/>
      </c>
      <c r="J12" t="str" cm="1">
        <f t="array" ref="J12">_xlfn.XLOOKUP(H12,_xlfn._xlws.FILTER(hhh!$AA:$AA,hhh!$B:$B='Results Sheet'!I$3),_xlfn._xlws.FILTER(hhh!$A:$A,hhh!$B:$B='Results Sheet'!I$3),"")</f>
        <v/>
      </c>
      <c r="K12" t="str">
        <f>_xlfn.XLOOKUP(J12,hhh!$A:$A,hhh!$X:$X,"")</f>
        <v/>
      </c>
      <c r="M12">
        <v>8</v>
      </c>
      <c r="N12" t="str" cm="1">
        <f t="array" ref="N12">IFERROR(SMALL(_xlfn._xlws.FILTER(hhh!$AA:$AA,hhh!$B:$B='Results Sheet'!O$3),'Results Sheet'!M12),"")</f>
        <v/>
      </c>
      <c r="O12" t="str">
        <f>_xlfn.XLOOKUP(P12,hhh!$A:$A,hhh!$AB:$AB,"")</f>
        <v/>
      </c>
      <c r="P12" t="str" cm="1">
        <f t="array" ref="P12">_xlfn.XLOOKUP(N12,_xlfn._xlws.FILTER(hhh!$AA:$AA,hhh!$B:$B='Results Sheet'!O$3),_xlfn._xlws.FILTER(hhh!$A:$A,hhh!$B:$B='Results Sheet'!O$3),"")</f>
        <v/>
      </c>
      <c r="Q12" t="str">
        <f>_xlfn.XLOOKUP(P12,hhh!$A:$A,hhh!$X:$X,"")</f>
        <v/>
      </c>
      <c r="R12" t="str">
        <f>Run!$M10</f>
        <v/>
      </c>
      <c r="S12" t="str">
        <f>IF(Run!$N10=0,"",Run!$N10)</f>
        <v/>
      </c>
      <c r="T12" s="60" t="str">
        <f>Run!$O10</f>
        <v/>
      </c>
      <c r="V12" t="str">
        <f>Run!$Q10</f>
        <v/>
      </c>
      <c r="W12" t="str">
        <f>IF(Run!$R10=0,"",Run!$R10)</f>
        <v/>
      </c>
      <c r="X12" s="60" t="str">
        <f>Run!$S10</f>
        <v/>
      </c>
      <c r="Z12" t="str">
        <f>Run!$U10</f>
        <v/>
      </c>
      <c r="AA12" t="str">
        <f>IF(Run!$V10=0,"",Run!$V10)</f>
        <v/>
      </c>
      <c r="AB12" s="60" t="str">
        <f>Run!$W10</f>
        <v/>
      </c>
      <c r="AC12" t="str">
        <f>'Rope Bridge'!$M10</f>
        <v/>
      </c>
      <c r="AD12" t="str">
        <f>IF('Rope Bridge'!$N10=0,"",'Rope Bridge'!$N10)</f>
        <v/>
      </c>
      <c r="AE12" s="60" t="str">
        <f>'Rope Bridge'!$O10</f>
        <v/>
      </c>
      <c r="AG12" t="str">
        <f>'Rope Bridge'!$Q10</f>
        <v/>
      </c>
      <c r="AH12" t="str">
        <f>IF('Rope Bridge'!$R10=0,"",'Rope Bridge'!$R10)</f>
        <v/>
      </c>
      <c r="AI12" s="60" t="str">
        <f>'Rope Bridge'!$S10</f>
        <v/>
      </c>
      <c r="AK12" t="str">
        <f>'Rope Bridge'!$U10</f>
        <v/>
      </c>
      <c r="AL12" t="str">
        <f>IF('Rope Bridge'!$V10=0,"",'Rope Bridge'!$V10)</f>
        <v/>
      </c>
      <c r="AM12" s="60" t="str">
        <f>'Rope Bridge'!$W10</f>
        <v/>
      </c>
      <c r="AN12" t="str">
        <f>ptt!$M10</f>
        <v/>
      </c>
      <c r="AO12" t="str">
        <f>IF(ptt!$N10=0,"",ptt!$N10)</f>
        <v/>
      </c>
      <c r="AP12" s="60" t="str">
        <f>ptt!$O10</f>
        <v/>
      </c>
      <c r="AR12" t="str">
        <f>ptt!$Q10</f>
        <v/>
      </c>
      <c r="AS12" t="str">
        <f>IF(ptt!$R10=0,"",ptt!$R10)</f>
        <v/>
      </c>
      <c r="AT12" s="60" t="str">
        <f>ptt!$S10</f>
        <v/>
      </c>
      <c r="AV12" t="str">
        <f>ptt!$U10</f>
        <v/>
      </c>
      <c r="AW12" t="str">
        <f>IF(ptt!$V10=0,"",ptt!$V10)</f>
        <v/>
      </c>
      <c r="AX12" s="60" t="str">
        <f>ptt!$W10</f>
        <v/>
      </c>
      <c r="AY12" t="str">
        <f>'Tire Flip'!$M10</f>
        <v/>
      </c>
      <c r="AZ12" t="str">
        <f>IF('Tire Flip'!$N10=0,"",'Tire Flip'!$N10)</f>
        <v/>
      </c>
      <c r="BA12" s="60" t="str">
        <f>'Tire Flip'!$O10</f>
        <v/>
      </c>
      <c r="BC12" t="str">
        <f>'Tire Flip'!$Q10</f>
        <v/>
      </c>
      <c r="BD12" t="str">
        <f>IF('Tire Flip'!$R10=0,"",'Tire Flip'!$R10)</f>
        <v/>
      </c>
      <c r="BE12" s="60" t="str">
        <f>'Tire Flip'!$S10</f>
        <v/>
      </c>
      <c r="BG12" t="str">
        <f>'Tire Flip'!$U10</f>
        <v/>
      </c>
      <c r="BH12" t="str">
        <f>IF('Tire Flip'!$V10=0,"",'Tire Flip'!$V10)</f>
        <v/>
      </c>
      <c r="BI12" s="60" t="str">
        <f>'Tire Flip'!$W10</f>
        <v/>
      </c>
      <c r="BJ12" t="str">
        <f>'Gauntlet CCR'!$M10</f>
        <v/>
      </c>
      <c r="BK12" t="str">
        <f>IF('Gauntlet CCR'!$N10=0,"",'Gauntlet CCR'!$N10)</f>
        <v/>
      </c>
      <c r="BL12" s="60" t="str">
        <f>'Gauntlet CCR'!$O10</f>
        <v/>
      </c>
      <c r="BN12" t="str">
        <f>'Gauntlet CCR'!$Q10</f>
        <v/>
      </c>
      <c r="BO12" t="str">
        <f>IF('Gauntlet CCR'!$R10=0,"",'Gauntlet CCR'!$R10)</f>
        <v/>
      </c>
      <c r="BP12" s="60" t="str">
        <f>'Gauntlet CCR'!$S10</f>
        <v/>
      </c>
      <c r="BR12" t="str">
        <f>'Gauntlet CCR'!$U10</f>
        <v/>
      </c>
      <c r="BS12" t="str">
        <f>IF('Gauntlet CCR'!$V10=0,"",'Gauntlet CCR'!$V10)</f>
        <v/>
      </c>
      <c r="BT12" s="60" t="str">
        <f>'Gauntlet CCR'!$W10</f>
        <v/>
      </c>
      <c r="BU12" t="str">
        <f>'Ultimate Raider Male'!$M10</f>
        <v/>
      </c>
      <c r="BV12" t="str">
        <f>IF('Ultimate Raider Male'!$N10=0,"",'Ultimate Raider Male'!$N10)</f>
        <v>Wheeler 1</v>
      </c>
      <c r="BW12" s="60" t="str">
        <f>'Ultimate Raider Male'!$O10</f>
        <v/>
      </c>
      <c r="CA12" s="60"/>
      <c r="CE12" s="60"/>
      <c r="CF12" t="str">
        <f>'Ultimate Raider Female'!$M10</f>
        <v/>
      </c>
      <c r="CG12" t="str">
        <f>IF('Ultimate Raider Female'!$N10=0,"",'Ultimate Raider Female'!$N10)</f>
        <v>Wheeler 2</v>
      </c>
      <c r="CH12" s="60" t="str">
        <f>'Ultimate Raider Female'!$O10</f>
        <v/>
      </c>
      <c r="CL12" s="60"/>
      <c r="CP12" s="60"/>
      <c r="CQ12" t="str">
        <f>'Event 8'!$M10</f>
        <v/>
      </c>
      <c r="CR12" t="str">
        <f>IF('Event 8'!$N10=0,"",'Event 8'!$N10)</f>
        <v/>
      </c>
      <c r="CS12" s="60" t="str">
        <f>'Event 8'!$O10</f>
        <v/>
      </c>
      <c r="CU12" t="str">
        <f>'Event 8'!$Q10</f>
        <v/>
      </c>
      <c r="CV12" t="str">
        <f>IF('Event 8'!$R10=0,"",'Event 8'!$R10)</f>
        <v/>
      </c>
      <c r="CW12" s="60" t="str">
        <f>'Event 8'!$S10</f>
        <v/>
      </c>
      <c r="CY12" t="str">
        <f>'Event 8'!$U10</f>
        <v/>
      </c>
      <c r="CZ12" t="str">
        <f>IF('Event 8'!$V10=0,"",'Event 8'!$V10)</f>
        <v/>
      </c>
      <c r="DA12" s="60" t="str">
        <f>'Event 8'!$W10</f>
        <v/>
      </c>
      <c r="DB12" t="str">
        <f>'Event 9'!$M10</f>
        <v/>
      </c>
      <c r="DC12" t="str">
        <f>IF('Event 9'!$N10=0,"",'Event 9'!$N10)</f>
        <v/>
      </c>
      <c r="DD12" s="60" t="str">
        <f>'Event 9'!$O10</f>
        <v/>
      </c>
      <c r="DF12" t="str">
        <f>'Event 9'!$Q10</f>
        <v/>
      </c>
      <c r="DG12" t="str">
        <f>IF('Event 9'!$R10=0,"",'Event 9'!$R10)</f>
        <v/>
      </c>
      <c r="DH12" s="60" t="str">
        <f>'Event 9'!$S10</f>
        <v/>
      </c>
      <c r="DJ12" t="str">
        <f>'Event 9'!$U10</f>
        <v/>
      </c>
      <c r="DK12" t="str">
        <f>IF('Event 9'!$V10=0,"",'Event 9'!$V10)</f>
        <v/>
      </c>
      <c r="DL12" s="60" t="str">
        <f>'Event 9'!$W10</f>
        <v/>
      </c>
      <c r="DM12" t="str">
        <f>'Event 10'!$M10</f>
        <v/>
      </c>
      <c r="DN12" t="str">
        <f>IF('Event 10'!$N10=0,"",'Event 10'!$N10)</f>
        <v/>
      </c>
      <c r="DO12" s="60" t="str">
        <f>'Event 10'!$O10</f>
        <v/>
      </c>
      <c r="DQ12" t="str">
        <f>'Event 10'!$Q10</f>
        <v/>
      </c>
      <c r="DR12" t="str">
        <f>IF('Event 10'!$R10=0,"",'Event 10'!$R10)</f>
        <v/>
      </c>
      <c r="DS12" s="60" t="str">
        <f>'Event 10'!$S10</f>
        <v/>
      </c>
      <c r="DU12" t="str">
        <f>'Event 10'!$U10</f>
        <v/>
      </c>
      <c r="DV12" t="str">
        <f>IF('Event 10'!$V10=0,"",'Event 10'!$V10)</f>
        <v/>
      </c>
      <c r="DW12" s="60" t="str">
        <f>'Event 10'!$W10</f>
        <v/>
      </c>
    </row>
    <row r="13" spans="1:127" x14ac:dyDescent="0.3">
      <c r="A13">
        <v>9</v>
      </c>
      <c r="B13" t="str" cm="1">
        <f t="array" ref="B13">IFERROR(SMALL(_xlfn._xlws.FILTER(hhh!$AA:$AA,hhh!$B:$B='Results Sheet'!C$3),'Results Sheet'!A13),"")</f>
        <v/>
      </c>
      <c r="C13" t="str">
        <f>_xlfn.XLOOKUP(D13,hhh!$A:$A,hhh!$AB:$AB,"")</f>
        <v/>
      </c>
      <c r="D13" t="str" cm="1">
        <f t="array" ref="D13">_xlfn.XLOOKUP(B13,_xlfn._xlws.FILTER(hhh!$AA:$AA,hhh!$B:$B='Results Sheet'!C$3),_xlfn._xlws.FILTER(hhh!$A:$A,hhh!$B:$B='Results Sheet'!C$3),"")</f>
        <v/>
      </c>
      <c r="E13" t="str">
        <f>_xlfn.XLOOKUP(D13,hhh!$A:$A,hhh!$X:$X,"")</f>
        <v/>
      </c>
      <c r="G13">
        <v>9</v>
      </c>
      <c r="H13" t="str" cm="1">
        <f t="array" ref="H13">IFERROR(SMALL(_xlfn._xlws.FILTER(hhh!$AA:$AA,hhh!$B:$B='Results Sheet'!I$3),'Results Sheet'!G13),"")</f>
        <v/>
      </c>
      <c r="I13" t="str">
        <f>_xlfn.XLOOKUP(J13,hhh!$A:$A,hhh!$AB:$AB,"")</f>
        <v/>
      </c>
      <c r="J13" t="str" cm="1">
        <f t="array" ref="J13">_xlfn.XLOOKUP(H13,_xlfn._xlws.FILTER(hhh!$AA:$AA,hhh!$B:$B='Results Sheet'!I$3),_xlfn._xlws.FILTER(hhh!$A:$A,hhh!$B:$B='Results Sheet'!I$3),"")</f>
        <v/>
      </c>
      <c r="K13" t="str">
        <f>_xlfn.XLOOKUP(J13,hhh!$A:$A,hhh!$X:$X,"")</f>
        <v/>
      </c>
      <c r="M13">
        <v>9</v>
      </c>
      <c r="N13" t="str" cm="1">
        <f t="array" ref="N13">IFERROR(SMALL(_xlfn._xlws.FILTER(hhh!$AA:$AA,hhh!$B:$B='Results Sheet'!O$3),'Results Sheet'!M13),"")</f>
        <v/>
      </c>
      <c r="O13" t="str">
        <f>_xlfn.XLOOKUP(P13,hhh!$A:$A,hhh!$AB:$AB,"")</f>
        <v/>
      </c>
      <c r="P13" t="str" cm="1">
        <f t="array" ref="P13">_xlfn.XLOOKUP(N13,_xlfn._xlws.FILTER(hhh!$AA:$AA,hhh!$B:$B='Results Sheet'!O$3),_xlfn._xlws.FILTER(hhh!$A:$A,hhh!$B:$B='Results Sheet'!O$3),"")</f>
        <v/>
      </c>
      <c r="Q13" t="str">
        <f>_xlfn.XLOOKUP(P13,hhh!$A:$A,hhh!$X:$X,"")</f>
        <v/>
      </c>
      <c r="R13" t="str">
        <f>Run!$M11</f>
        <v/>
      </c>
      <c r="S13" t="str">
        <f>IF(Run!$N11=0,"",Run!$N11)</f>
        <v/>
      </c>
      <c r="T13" s="60" t="str">
        <f>Run!$O11</f>
        <v/>
      </c>
      <c r="V13" t="str">
        <f>Run!$Q11</f>
        <v/>
      </c>
      <c r="W13" t="str">
        <f>IF(Run!$R11=0,"",Run!$R11)</f>
        <v/>
      </c>
      <c r="X13" s="60" t="str">
        <f>Run!$S11</f>
        <v/>
      </c>
      <c r="Z13" t="str">
        <f>Run!$U11</f>
        <v/>
      </c>
      <c r="AA13" t="str">
        <f>IF(Run!$V11=0,"",Run!$V11)</f>
        <v/>
      </c>
      <c r="AB13" s="60" t="str">
        <f>Run!$W11</f>
        <v/>
      </c>
      <c r="AC13" t="str">
        <f>'Rope Bridge'!$M11</f>
        <v/>
      </c>
      <c r="AD13" t="str">
        <f>IF('Rope Bridge'!$N11=0,"",'Rope Bridge'!$N11)</f>
        <v/>
      </c>
      <c r="AE13" s="60" t="str">
        <f>'Rope Bridge'!$O11</f>
        <v/>
      </c>
      <c r="AG13" t="str">
        <f>'Rope Bridge'!$Q11</f>
        <v/>
      </c>
      <c r="AH13" t="str">
        <f>IF('Rope Bridge'!$R11=0,"",'Rope Bridge'!$R11)</f>
        <v/>
      </c>
      <c r="AI13" s="60" t="str">
        <f>'Rope Bridge'!$S11</f>
        <v/>
      </c>
      <c r="AK13" t="str">
        <f>'Rope Bridge'!$U11</f>
        <v/>
      </c>
      <c r="AL13" t="str">
        <f>IF('Rope Bridge'!$V11=0,"",'Rope Bridge'!$V11)</f>
        <v/>
      </c>
      <c r="AM13" s="60" t="str">
        <f>'Rope Bridge'!$W11</f>
        <v/>
      </c>
      <c r="AN13" t="str">
        <f>ptt!$M11</f>
        <v/>
      </c>
      <c r="AO13" t="str">
        <f>IF(ptt!$N11=0,"",ptt!$N11)</f>
        <v/>
      </c>
      <c r="AP13" s="60" t="str">
        <f>ptt!$O11</f>
        <v/>
      </c>
      <c r="AR13" t="str">
        <f>ptt!$Q11</f>
        <v/>
      </c>
      <c r="AS13" t="str">
        <f>IF(ptt!$R11=0,"",ptt!$R11)</f>
        <v/>
      </c>
      <c r="AT13" s="60" t="str">
        <f>ptt!$S11</f>
        <v/>
      </c>
      <c r="AV13" t="str">
        <f>ptt!$U11</f>
        <v/>
      </c>
      <c r="AW13" t="str">
        <f>IF(ptt!$V11=0,"",ptt!$V11)</f>
        <v/>
      </c>
      <c r="AX13" s="60" t="str">
        <f>ptt!$W11</f>
        <v/>
      </c>
      <c r="AY13" t="str">
        <f>'Tire Flip'!$M11</f>
        <v/>
      </c>
      <c r="AZ13" t="str">
        <f>IF('Tire Flip'!$N11=0,"",'Tire Flip'!$N11)</f>
        <v/>
      </c>
      <c r="BA13" s="60" t="str">
        <f>'Tire Flip'!$O11</f>
        <v/>
      </c>
      <c r="BC13" t="str">
        <f>'Tire Flip'!$Q11</f>
        <v/>
      </c>
      <c r="BD13" t="str">
        <f>IF('Tire Flip'!$R11=0,"",'Tire Flip'!$R11)</f>
        <v/>
      </c>
      <c r="BE13" s="60" t="str">
        <f>'Tire Flip'!$S11</f>
        <v/>
      </c>
      <c r="BG13" t="str">
        <f>'Tire Flip'!$U11</f>
        <v/>
      </c>
      <c r="BH13" t="str">
        <f>IF('Tire Flip'!$V11=0,"",'Tire Flip'!$V11)</f>
        <v/>
      </c>
      <c r="BI13" s="60" t="str">
        <f>'Tire Flip'!$W11</f>
        <v/>
      </c>
      <c r="BJ13" t="str">
        <f>'Gauntlet CCR'!$M11</f>
        <v/>
      </c>
      <c r="BK13" t="str">
        <f>IF('Gauntlet CCR'!$N11=0,"",'Gauntlet CCR'!$N11)</f>
        <v/>
      </c>
      <c r="BL13" s="60" t="str">
        <f>'Gauntlet CCR'!$O11</f>
        <v/>
      </c>
      <c r="BN13" t="str">
        <f>'Gauntlet CCR'!$Q11</f>
        <v/>
      </c>
      <c r="BO13" t="str">
        <f>IF('Gauntlet CCR'!$R11=0,"",'Gauntlet CCR'!$R11)</f>
        <v/>
      </c>
      <c r="BP13" s="60" t="str">
        <f>'Gauntlet CCR'!$S11</f>
        <v/>
      </c>
      <c r="BR13" t="str">
        <f>'Gauntlet CCR'!$U11</f>
        <v/>
      </c>
      <c r="BS13" t="str">
        <f>IF('Gauntlet CCR'!$V11=0,"",'Gauntlet CCR'!$V11)</f>
        <v/>
      </c>
      <c r="BT13" s="60" t="str">
        <f>'Gauntlet CCR'!$W11</f>
        <v/>
      </c>
      <c r="BU13" t="str">
        <f>'Ultimate Raider Male'!$M11</f>
        <v/>
      </c>
      <c r="BV13" t="str">
        <f>IF('Ultimate Raider Male'!$N11=0,"",'Ultimate Raider Male'!$N11)</f>
        <v>Woodstock</v>
      </c>
      <c r="BW13" s="60" t="str">
        <f>'Ultimate Raider Male'!$O11</f>
        <v/>
      </c>
      <c r="CA13" s="60"/>
      <c r="CE13" s="60"/>
      <c r="CF13" t="str">
        <f>'Ultimate Raider Female'!$M11</f>
        <v/>
      </c>
      <c r="CG13" t="str">
        <f>IF('Ultimate Raider Female'!$N11=0,"",'Ultimate Raider Female'!$N11)</f>
        <v>Woodstock</v>
      </c>
      <c r="CH13" s="60" t="str">
        <f>'Ultimate Raider Female'!$O11</f>
        <v/>
      </c>
      <c r="CL13" s="60"/>
      <c r="CP13" s="60"/>
      <c r="CQ13" t="str">
        <f>'Event 8'!$M11</f>
        <v/>
      </c>
      <c r="CR13" t="str">
        <f>IF('Event 8'!$N11=0,"",'Event 8'!$N11)</f>
        <v/>
      </c>
      <c r="CS13" s="60" t="str">
        <f>'Event 8'!$O11</f>
        <v/>
      </c>
      <c r="CU13" t="str">
        <f>'Event 8'!$Q11</f>
        <v/>
      </c>
      <c r="CV13" t="str">
        <f>IF('Event 8'!$R11=0,"",'Event 8'!$R11)</f>
        <v/>
      </c>
      <c r="CW13" s="60" t="str">
        <f>'Event 8'!$S11</f>
        <v/>
      </c>
      <c r="CY13" t="str">
        <f>'Event 8'!$U11</f>
        <v/>
      </c>
      <c r="CZ13" t="str">
        <f>IF('Event 8'!$V11=0,"",'Event 8'!$V11)</f>
        <v/>
      </c>
      <c r="DA13" s="60" t="str">
        <f>'Event 8'!$W11</f>
        <v/>
      </c>
      <c r="DB13" t="str">
        <f>'Event 9'!$M11</f>
        <v/>
      </c>
      <c r="DC13" t="str">
        <f>IF('Event 9'!$N11=0,"",'Event 9'!$N11)</f>
        <v/>
      </c>
      <c r="DD13" s="60" t="str">
        <f>'Event 9'!$O11</f>
        <v/>
      </c>
      <c r="DF13" t="str">
        <f>'Event 9'!$Q11</f>
        <v/>
      </c>
      <c r="DG13" t="str">
        <f>IF('Event 9'!$R11=0,"",'Event 9'!$R11)</f>
        <v/>
      </c>
      <c r="DH13" s="60" t="str">
        <f>'Event 9'!$S11</f>
        <v/>
      </c>
      <c r="DJ13" t="str">
        <f>'Event 9'!$U11</f>
        <v/>
      </c>
      <c r="DK13" t="str">
        <f>IF('Event 9'!$V11=0,"",'Event 9'!$V11)</f>
        <v/>
      </c>
      <c r="DL13" s="60" t="str">
        <f>'Event 9'!$W11</f>
        <v/>
      </c>
      <c r="DM13" t="str">
        <f>'Event 10'!$M11</f>
        <v/>
      </c>
      <c r="DN13" t="str">
        <f>IF('Event 10'!$N11=0,"",'Event 10'!$N11)</f>
        <v/>
      </c>
      <c r="DO13" s="60" t="str">
        <f>'Event 10'!$O11</f>
        <v/>
      </c>
      <c r="DQ13" t="str">
        <f>'Event 10'!$Q11</f>
        <v/>
      </c>
      <c r="DR13" t="str">
        <f>IF('Event 10'!$R11=0,"",'Event 10'!$R11)</f>
        <v/>
      </c>
      <c r="DS13" s="60" t="str">
        <f>'Event 10'!$S11</f>
        <v/>
      </c>
      <c r="DU13" t="str">
        <f>'Event 10'!$U11</f>
        <v/>
      </c>
      <c r="DV13" t="str">
        <f>IF('Event 10'!$V11=0,"",'Event 10'!$V11)</f>
        <v/>
      </c>
      <c r="DW13" s="60" t="str">
        <f>'Event 10'!$W11</f>
        <v/>
      </c>
    </row>
    <row r="14" spans="1:127" x14ac:dyDescent="0.3">
      <c r="A14">
        <v>10</v>
      </c>
      <c r="B14" t="str" cm="1">
        <f t="array" ref="B14">IFERROR(SMALL(_xlfn._xlws.FILTER(hhh!$AA:$AA,hhh!$B:$B='Results Sheet'!C$3),'Results Sheet'!A14),"")</f>
        <v/>
      </c>
      <c r="C14" t="str">
        <f>_xlfn.XLOOKUP(D14,hhh!$A:$A,hhh!$AB:$AB,"")</f>
        <v/>
      </c>
      <c r="D14" t="str" cm="1">
        <f t="array" ref="D14">_xlfn.XLOOKUP(B14,_xlfn._xlws.FILTER(hhh!$AA:$AA,hhh!$B:$B='Results Sheet'!C$3),_xlfn._xlws.FILTER(hhh!$A:$A,hhh!$B:$B='Results Sheet'!C$3),"")</f>
        <v/>
      </c>
      <c r="E14" t="str">
        <f>_xlfn.XLOOKUP(D14,hhh!$A:$A,hhh!$X:$X,"")</f>
        <v/>
      </c>
      <c r="G14">
        <v>10</v>
      </c>
      <c r="H14" t="str" cm="1">
        <f t="array" ref="H14">IFERROR(SMALL(_xlfn._xlws.FILTER(hhh!$AA:$AA,hhh!$B:$B='Results Sheet'!I$3),'Results Sheet'!G14),"")</f>
        <v/>
      </c>
      <c r="I14" t="str">
        <f>_xlfn.XLOOKUP(J14,hhh!$A:$A,hhh!$AB:$AB,"")</f>
        <v/>
      </c>
      <c r="J14" t="str" cm="1">
        <f t="array" ref="J14">_xlfn.XLOOKUP(H14,_xlfn._xlws.FILTER(hhh!$AA:$AA,hhh!$B:$B='Results Sheet'!I$3),_xlfn._xlws.FILTER(hhh!$A:$A,hhh!$B:$B='Results Sheet'!I$3),"")</f>
        <v/>
      </c>
      <c r="K14" t="str">
        <f>_xlfn.XLOOKUP(J14,hhh!$A:$A,hhh!$X:$X,"")</f>
        <v/>
      </c>
      <c r="M14">
        <v>10</v>
      </c>
      <c r="N14" t="str" cm="1">
        <f t="array" ref="N14">IFERROR(SMALL(_xlfn._xlws.FILTER(hhh!$AA:$AA,hhh!$B:$B='Results Sheet'!O$3),'Results Sheet'!M14),"")</f>
        <v/>
      </c>
      <c r="O14" t="str">
        <f>_xlfn.XLOOKUP(P14,hhh!$A:$A,hhh!$AB:$AB,"")</f>
        <v/>
      </c>
      <c r="P14" t="str" cm="1">
        <f t="array" ref="P14">_xlfn.XLOOKUP(N14,_xlfn._xlws.FILTER(hhh!$AA:$AA,hhh!$B:$B='Results Sheet'!O$3),_xlfn._xlws.FILTER(hhh!$A:$A,hhh!$B:$B='Results Sheet'!O$3),"")</f>
        <v/>
      </c>
      <c r="Q14" t="str">
        <f>_xlfn.XLOOKUP(P14,hhh!$A:$A,hhh!$X:$X,"")</f>
        <v/>
      </c>
      <c r="R14" t="str">
        <f>Run!$M12</f>
        <v/>
      </c>
      <c r="S14" t="str">
        <f>IF(Run!$N12=0,"",Run!$N12)</f>
        <v/>
      </c>
      <c r="T14" s="60" t="str">
        <f>Run!$O12</f>
        <v/>
      </c>
      <c r="V14" t="str">
        <f>Run!$Q12</f>
        <v/>
      </c>
      <c r="W14" t="str">
        <f>IF(Run!$R12=0,"",Run!$R12)</f>
        <v/>
      </c>
      <c r="X14" s="60" t="str">
        <f>Run!$S12</f>
        <v/>
      </c>
      <c r="Z14" t="str">
        <f>Run!$U12</f>
        <v/>
      </c>
      <c r="AA14" t="str">
        <f>IF(Run!$V12=0,"",Run!$V12)</f>
        <v/>
      </c>
      <c r="AB14" s="60" t="str">
        <f>Run!$W12</f>
        <v/>
      </c>
      <c r="AC14" t="str">
        <f>'Rope Bridge'!$M12</f>
        <v/>
      </c>
      <c r="AD14" t="str">
        <f>IF('Rope Bridge'!$N12=0,"",'Rope Bridge'!$N12)</f>
        <v/>
      </c>
      <c r="AE14" s="60" t="str">
        <f>'Rope Bridge'!$O12</f>
        <v/>
      </c>
      <c r="AG14" t="str">
        <f>'Rope Bridge'!$Q12</f>
        <v/>
      </c>
      <c r="AH14" t="str">
        <f>IF('Rope Bridge'!$R12=0,"",'Rope Bridge'!$R12)</f>
        <v/>
      </c>
      <c r="AI14" s="60" t="str">
        <f>'Rope Bridge'!$S12</f>
        <v/>
      </c>
      <c r="AK14" t="str">
        <f>'Rope Bridge'!$U12</f>
        <v/>
      </c>
      <c r="AL14" t="str">
        <f>IF('Rope Bridge'!$V12=0,"",'Rope Bridge'!$V12)</f>
        <v/>
      </c>
      <c r="AM14" s="60" t="str">
        <f>'Rope Bridge'!$W12</f>
        <v/>
      </c>
      <c r="AN14" t="str">
        <f>ptt!$M12</f>
        <v/>
      </c>
      <c r="AO14" t="str">
        <f>IF(ptt!$N12=0,"",ptt!$N12)</f>
        <v/>
      </c>
      <c r="AP14" s="60" t="str">
        <f>ptt!$O12</f>
        <v/>
      </c>
      <c r="AR14" t="str">
        <f>ptt!$Q12</f>
        <v/>
      </c>
      <c r="AS14" t="str">
        <f>IF(ptt!$R12=0,"",ptt!$R12)</f>
        <v/>
      </c>
      <c r="AT14" s="60" t="str">
        <f>ptt!$S12</f>
        <v/>
      </c>
      <c r="AV14" t="str">
        <f>ptt!$U12</f>
        <v/>
      </c>
      <c r="AW14" t="str">
        <f>IF(ptt!$V12=0,"",ptt!$V12)</f>
        <v/>
      </c>
      <c r="AX14" s="60" t="str">
        <f>ptt!$W12</f>
        <v/>
      </c>
      <c r="AY14" t="str">
        <f>'Tire Flip'!$M12</f>
        <v/>
      </c>
      <c r="AZ14" t="str">
        <f>IF('Tire Flip'!$N12=0,"",'Tire Flip'!$N12)</f>
        <v/>
      </c>
      <c r="BA14" s="60" t="str">
        <f>'Tire Flip'!$O12</f>
        <v/>
      </c>
      <c r="BC14" t="str">
        <f>'Tire Flip'!$Q12</f>
        <v/>
      </c>
      <c r="BD14" t="str">
        <f>IF('Tire Flip'!$R12=0,"",'Tire Flip'!$R12)</f>
        <v/>
      </c>
      <c r="BE14" s="60" t="str">
        <f>'Tire Flip'!$S12</f>
        <v/>
      </c>
      <c r="BG14" t="str">
        <f>'Tire Flip'!$U12</f>
        <v/>
      </c>
      <c r="BH14" t="str">
        <f>IF('Tire Flip'!$V12=0,"",'Tire Flip'!$V12)</f>
        <v/>
      </c>
      <c r="BI14" s="60" t="str">
        <f>'Tire Flip'!$W12</f>
        <v/>
      </c>
      <c r="BJ14" t="str">
        <f>'Gauntlet CCR'!$M12</f>
        <v/>
      </c>
      <c r="BK14" t="str">
        <f>IF('Gauntlet CCR'!$N12=0,"",'Gauntlet CCR'!$N12)</f>
        <v/>
      </c>
      <c r="BL14" s="60" t="str">
        <f>'Gauntlet CCR'!$O12</f>
        <v/>
      </c>
      <c r="BN14" t="str">
        <f>'Gauntlet CCR'!$Q12</f>
        <v/>
      </c>
      <c r="BO14" t="str">
        <f>IF('Gauntlet CCR'!$R12=0,"",'Gauntlet CCR'!$R12)</f>
        <v/>
      </c>
      <c r="BP14" s="60" t="str">
        <f>'Gauntlet CCR'!$S12</f>
        <v/>
      </c>
      <c r="BR14" t="str">
        <f>'Gauntlet CCR'!$U12</f>
        <v/>
      </c>
      <c r="BS14" t="str">
        <f>IF('Gauntlet CCR'!$V12=0,"",'Gauntlet CCR'!$V12)</f>
        <v/>
      </c>
      <c r="BT14" s="60" t="str">
        <f>'Gauntlet CCR'!$W12</f>
        <v/>
      </c>
      <c r="BU14" t="str">
        <f>'Ultimate Raider Male'!$M12</f>
        <v/>
      </c>
      <c r="BV14" t="str">
        <f>IF('Ultimate Raider Male'!$N12=0,"",'Ultimate Raider Male'!$N12)</f>
        <v>Raider 1</v>
      </c>
      <c r="BW14" s="60" t="str">
        <f>'Ultimate Raider Male'!$O12</f>
        <v/>
      </c>
      <c r="CA14" s="60"/>
      <c r="CE14" s="60"/>
      <c r="CF14" t="str">
        <f>'Ultimate Raider Female'!$M12</f>
        <v/>
      </c>
      <c r="CG14" t="str">
        <f>IF('Ultimate Raider Female'!$N12=0,"",'Ultimate Raider Female'!$N12)</f>
        <v>Raider 1</v>
      </c>
      <c r="CH14" s="60" t="str">
        <f>'Ultimate Raider Female'!$O12</f>
        <v/>
      </c>
      <c r="CL14" s="60"/>
      <c r="CP14" s="60"/>
      <c r="CQ14" t="str">
        <f>'Event 8'!$M12</f>
        <v/>
      </c>
      <c r="CR14" t="str">
        <f>IF('Event 8'!$N12=0,"",'Event 8'!$N12)</f>
        <v/>
      </c>
      <c r="CS14" s="60" t="str">
        <f>'Event 8'!$O12</f>
        <v/>
      </c>
      <c r="CU14" t="str">
        <f>'Event 8'!$Q12</f>
        <v/>
      </c>
      <c r="CV14" t="str">
        <f>IF('Event 8'!$R12=0,"",'Event 8'!$R12)</f>
        <v/>
      </c>
      <c r="CW14" s="60" t="str">
        <f>'Event 8'!$S12</f>
        <v/>
      </c>
      <c r="CY14" t="str">
        <f>'Event 8'!$U12</f>
        <v/>
      </c>
      <c r="CZ14" t="str">
        <f>IF('Event 8'!$V12=0,"",'Event 8'!$V12)</f>
        <v/>
      </c>
      <c r="DA14" s="60" t="str">
        <f>'Event 8'!$W12</f>
        <v/>
      </c>
      <c r="DB14" t="str">
        <f>'Event 9'!$M12</f>
        <v/>
      </c>
      <c r="DC14" t="str">
        <f>IF('Event 9'!$N12=0,"",'Event 9'!$N12)</f>
        <v/>
      </c>
      <c r="DD14" s="60" t="str">
        <f>'Event 9'!$O12</f>
        <v/>
      </c>
      <c r="DF14" t="str">
        <f>'Event 9'!$Q12</f>
        <v/>
      </c>
      <c r="DG14" t="str">
        <f>IF('Event 9'!$R12=0,"",'Event 9'!$R12)</f>
        <v/>
      </c>
      <c r="DH14" s="60" t="str">
        <f>'Event 9'!$S12</f>
        <v/>
      </c>
      <c r="DJ14" t="str">
        <f>'Event 9'!$U12</f>
        <v/>
      </c>
      <c r="DK14" t="str">
        <f>IF('Event 9'!$V12=0,"",'Event 9'!$V12)</f>
        <v/>
      </c>
      <c r="DL14" s="60" t="str">
        <f>'Event 9'!$W12</f>
        <v/>
      </c>
      <c r="DM14" t="str">
        <f>'Event 10'!$M12</f>
        <v/>
      </c>
      <c r="DN14" t="str">
        <f>IF('Event 10'!$N12=0,"",'Event 10'!$N12)</f>
        <v/>
      </c>
      <c r="DO14" s="60" t="str">
        <f>'Event 10'!$O12</f>
        <v/>
      </c>
      <c r="DQ14" t="str">
        <f>'Event 10'!$Q12</f>
        <v/>
      </c>
      <c r="DR14" t="str">
        <f>IF('Event 10'!$R12=0,"",'Event 10'!$R12)</f>
        <v/>
      </c>
      <c r="DS14" s="60" t="str">
        <f>'Event 10'!$S12</f>
        <v/>
      </c>
      <c r="DU14" t="str">
        <f>'Event 10'!$U12</f>
        <v/>
      </c>
      <c r="DV14" t="str">
        <f>IF('Event 10'!$V12=0,"",'Event 10'!$V12)</f>
        <v/>
      </c>
      <c r="DW14" s="60" t="str">
        <f>'Event 10'!$W12</f>
        <v/>
      </c>
    </row>
    <row r="15" spans="1:127" x14ac:dyDescent="0.3">
      <c r="A15">
        <v>11</v>
      </c>
      <c r="B15" t="str" cm="1">
        <f t="array" ref="B15">IFERROR(SMALL(_xlfn._xlws.FILTER(hhh!$AA:$AA,hhh!$B:$B='Results Sheet'!C$3),'Results Sheet'!A15),"")</f>
        <v/>
      </c>
      <c r="C15" t="str">
        <f>_xlfn.XLOOKUP(D15,hhh!$A:$A,hhh!$AB:$AB,"")</f>
        <v/>
      </c>
      <c r="D15" t="str" cm="1">
        <f t="array" ref="D15">_xlfn.XLOOKUP(B15,_xlfn._xlws.FILTER(hhh!$AA:$AA,hhh!$B:$B='Results Sheet'!C$3),_xlfn._xlws.FILTER(hhh!$A:$A,hhh!$B:$B='Results Sheet'!C$3),"")</f>
        <v/>
      </c>
      <c r="E15" t="str">
        <f>_xlfn.XLOOKUP(D15,hhh!$A:$A,hhh!$X:$X,"")</f>
        <v/>
      </c>
      <c r="G15">
        <v>11</v>
      </c>
      <c r="H15" t="str" cm="1">
        <f t="array" ref="H15">IFERROR(SMALL(_xlfn._xlws.FILTER(hhh!$AA:$AA,hhh!$B:$B='Results Sheet'!I$3),'Results Sheet'!G15),"")</f>
        <v/>
      </c>
      <c r="I15" t="str">
        <f>_xlfn.XLOOKUP(J15,hhh!$A:$A,hhh!$AB:$AB,"")</f>
        <v/>
      </c>
      <c r="J15" t="str" cm="1">
        <f t="array" ref="J15">_xlfn.XLOOKUP(H15,_xlfn._xlws.FILTER(hhh!$AA:$AA,hhh!$B:$B='Results Sheet'!I$3),_xlfn._xlws.FILTER(hhh!$A:$A,hhh!$B:$B='Results Sheet'!I$3),"")</f>
        <v/>
      </c>
      <c r="K15" t="str">
        <f>_xlfn.XLOOKUP(J15,hhh!$A:$A,hhh!$X:$X,"")</f>
        <v/>
      </c>
      <c r="M15">
        <v>11</v>
      </c>
      <c r="N15" t="str" cm="1">
        <f t="array" ref="N15">IFERROR(SMALL(_xlfn._xlws.FILTER(hhh!$AA:$AA,hhh!$B:$B='Results Sheet'!O$3),'Results Sheet'!M15),"")</f>
        <v/>
      </c>
      <c r="O15" t="str">
        <f>_xlfn.XLOOKUP(P15,hhh!$A:$A,hhh!$AB:$AB,"")</f>
        <v/>
      </c>
      <c r="P15" t="str" cm="1">
        <f t="array" ref="P15">_xlfn.XLOOKUP(N15,_xlfn._xlws.FILTER(hhh!$AA:$AA,hhh!$B:$B='Results Sheet'!O$3),_xlfn._xlws.FILTER(hhh!$A:$A,hhh!$B:$B='Results Sheet'!O$3),"")</f>
        <v/>
      </c>
      <c r="Q15" t="str">
        <f>_xlfn.XLOOKUP(P15,hhh!$A:$A,hhh!$X:$X,"")</f>
        <v/>
      </c>
      <c r="R15" t="str">
        <f>Run!$M13</f>
        <v/>
      </c>
      <c r="S15" t="str">
        <f>IF(Run!$N13=0,"",Run!$N13)</f>
        <v/>
      </c>
      <c r="T15" s="60" t="str">
        <f>Run!$O13</f>
        <v/>
      </c>
      <c r="V15" t="str">
        <f>Run!$Q13</f>
        <v/>
      </c>
      <c r="W15" t="str">
        <f>IF(Run!$R13=0,"",Run!$R13)</f>
        <v/>
      </c>
      <c r="X15" s="60" t="str">
        <f>Run!$S13</f>
        <v/>
      </c>
      <c r="Z15" t="str">
        <f>Run!$U13</f>
        <v/>
      </c>
      <c r="AA15" t="str">
        <f>IF(Run!$V13=0,"",Run!$V13)</f>
        <v/>
      </c>
      <c r="AB15" s="60" t="str">
        <f>Run!$W13</f>
        <v/>
      </c>
      <c r="AC15" t="str">
        <f>'Rope Bridge'!$M13</f>
        <v/>
      </c>
      <c r="AD15" t="str">
        <f>IF('Rope Bridge'!$N13=0,"",'Rope Bridge'!$N13)</f>
        <v/>
      </c>
      <c r="AE15" s="60" t="str">
        <f>'Rope Bridge'!$O13</f>
        <v/>
      </c>
      <c r="AG15" t="str">
        <f>'Rope Bridge'!$Q13</f>
        <v/>
      </c>
      <c r="AH15" t="str">
        <f>IF('Rope Bridge'!$R13=0,"",'Rope Bridge'!$R13)</f>
        <v/>
      </c>
      <c r="AI15" s="60" t="str">
        <f>'Rope Bridge'!$S13</f>
        <v/>
      </c>
      <c r="AK15" t="str">
        <f>'Rope Bridge'!$U13</f>
        <v/>
      </c>
      <c r="AL15" t="str">
        <f>IF('Rope Bridge'!$V13=0,"",'Rope Bridge'!$V13)</f>
        <v/>
      </c>
      <c r="AM15" s="60" t="str">
        <f>'Rope Bridge'!$W13</f>
        <v/>
      </c>
      <c r="AN15" t="str">
        <f>ptt!$M13</f>
        <v/>
      </c>
      <c r="AO15" t="str">
        <f>IF(ptt!$N13=0,"",ptt!$N13)</f>
        <v/>
      </c>
      <c r="AP15" s="60" t="str">
        <f>ptt!$O13</f>
        <v/>
      </c>
      <c r="AR15" t="str">
        <f>ptt!$Q13</f>
        <v/>
      </c>
      <c r="AS15" t="str">
        <f>IF(ptt!$R13=0,"",ptt!$R13)</f>
        <v/>
      </c>
      <c r="AT15" s="60" t="str">
        <f>ptt!$S13</f>
        <v/>
      </c>
      <c r="AV15" t="str">
        <f>ptt!$U13</f>
        <v/>
      </c>
      <c r="AW15" t="str">
        <f>IF(ptt!$V13=0,"",ptt!$V13)</f>
        <v/>
      </c>
      <c r="AX15" s="60" t="str">
        <f>ptt!$W13</f>
        <v/>
      </c>
      <c r="AY15" t="str">
        <f>'Tire Flip'!$M13</f>
        <v/>
      </c>
      <c r="AZ15" t="str">
        <f>IF('Tire Flip'!$N13=0,"",'Tire Flip'!$N13)</f>
        <v/>
      </c>
      <c r="BA15" s="60" t="str">
        <f>'Tire Flip'!$O13</f>
        <v/>
      </c>
      <c r="BC15" t="str">
        <f>'Tire Flip'!$Q13</f>
        <v/>
      </c>
      <c r="BD15" t="str">
        <f>IF('Tire Flip'!$R13=0,"",'Tire Flip'!$R13)</f>
        <v/>
      </c>
      <c r="BE15" s="60" t="str">
        <f>'Tire Flip'!$S13</f>
        <v/>
      </c>
      <c r="BG15" t="str">
        <f>'Tire Flip'!$U13</f>
        <v/>
      </c>
      <c r="BH15" t="str">
        <f>IF('Tire Flip'!$V13=0,"",'Tire Flip'!$V13)</f>
        <v/>
      </c>
      <c r="BI15" s="60" t="str">
        <f>'Tire Flip'!$W13</f>
        <v/>
      </c>
      <c r="BJ15" t="str">
        <f>'Gauntlet CCR'!$M13</f>
        <v/>
      </c>
      <c r="BK15" t="str">
        <f>IF('Gauntlet CCR'!$N13=0,"",'Gauntlet CCR'!$N13)</f>
        <v/>
      </c>
      <c r="BL15" s="60" t="str">
        <f>'Gauntlet CCR'!$O13</f>
        <v/>
      </c>
      <c r="BN15" t="str">
        <f>'Gauntlet CCR'!$Q13</f>
        <v/>
      </c>
      <c r="BO15" t="str">
        <f>IF('Gauntlet CCR'!$R13=0,"",'Gauntlet CCR'!$R13)</f>
        <v/>
      </c>
      <c r="BP15" s="60" t="str">
        <f>'Gauntlet CCR'!$S13</f>
        <v/>
      </c>
      <c r="BR15" t="str">
        <f>'Gauntlet CCR'!$U13</f>
        <v/>
      </c>
      <c r="BS15" t="str">
        <f>IF('Gauntlet CCR'!$V13=0,"",'Gauntlet CCR'!$V13)</f>
        <v/>
      </c>
      <c r="BT15" s="60" t="str">
        <f>'Gauntlet CCR'!$W13</f>
        <v/>
      </c>
      <c r="BU15" t="str">
        <f>'Ultimate Raider Male'!$M13</f>
        <v/>
      </c>
      <c r="BV15" t="str">
        <f>IF('Ultimate Raider Male'!$N13=0,"",'Ultimate Raider Male'!$N13)</f>
        <v>Raider 2</v>
      </c>
      <c r="BW15" s="60" t="str">
        <f>'Ultimate Raider Male'!$O13</f>
        <v/>
      </c>
      <c r="CA15" s="60"/>
      <c r="CE15" s="60"/>
      <c r="CF15" t="str">
        <f>'Ultimate Raider Female'!$M13</f>
        <v/>
      </c>
      <c r="CG15" t="str">
        <f>IF('Ultimate Raider Female'!$N13=0,"",'Ultimate Raider Female'!$N13)</f>
        <v>Raider 2</v>
      </c>
      <c r="CH15" s="60" t="str">
        <f>'Ultimate Raider Female'!$O13</f>
        <v/>
      </c>
      <c r="CL15" s="60"/>
      <c r="CP15" s="60"/>
      <c r="CQ15" t="str">
        <f>'Event 8'!$M13</f>
        <v/>
      </c>
      <c r="CR15" t="str">
        <f>IF('Event 8'!$N13=0,"",'Event 8'!$N13)</f>
        <v/>
      </c>
      <c r="CS15" s="60" t="str">
        <f>'Event 8'!$O13</f>
        <v/>
      </c>
      <c r="CU15" t="str">
        <f>'Event 8'!$Q13</f>
        <v/>
      </c>
      <c r="CV15" t="str">
        <f>IF('Event 8'!$R13=0,"",'Event 8'!$R13)</f>
        <v/>
      </c>
      <c r="CW15" s="60" t="str">
        <f>'Event 8'!$S13</f>
        <v/>
      </c>
      <c r="CY15" t="str">
        <f>'Event 8'!$U13</f>
        <v/>
      </c>
      <c r="CZ15" t="str">
        <f>IF('Event 8'!$V13=0,"",'Event 8'!$V13)</f>
        <v/>
      </c>
      <c r="DA15" s="60" t="str">
        <f>'Event 8'!$W13</f>
        <v/>
      </c>
      <c r="DB15" t="str">
        <f>'Event 9'!$M13</f>
        <v/>
      </c>
      <c r="DC15" t="str">
        <f>IF('Event 9'!$N13=0,"",'Event 9'!$N13)</f>
        <v/>
      </c>
      <c r="DD15" s="60" t="str">
        <f>'Event 9'!$O13</f>
        <v/>
      </c>
      <c r="DF15" t="str">
        <f>'Event 9'!$Q13</f>
        <v/>
      </c>
      <c r="DG15" t="str">
        <f>IF('Event 9'!$R13=0,"",'Event 9'!$R13)</f>
        <v/>
      </c>
      <c r="DH15" s="60" t="str">
        <f>'Event 9'!$S13</f>
        <v/>
      </c>
      <c r="DJ15" t="str">
        <f>'Event 9'!$U13</f>
        <v/>
      </c>
      <c r="DK15" t="str">
        <f>IF('Event 9'!$V13=0,"",'Event 9'!$V13)</f>
        <v/>
      </c>
      <c r="DL15" s="60" t="str">
        <f>'Event 9'!$W13</f>
        <v/>
      </c>
      <c r="DM15" t="str">
        <f>'Event 10'!$M13</f>
        <v/>
      </c>
      <c r="DN15" t="str">
        <f>IF('Event 10'!$N13=0,"",'Event 10'!$N13)</f>
        <v/>
      </c>
      <c r="DO15" s="60" t="str">
        <f>'Event 10'!$O13</f>
        <v/>
      </c>
      <c r="DQ15" t="str">
        <f>'Event 10'!$Q13</f>
        <v/>
      </c>
      <c r="DR15" t="str">
        <f>IF('Event 10'!$R13=0,"",'Event 10'!$R13)</f>
        <v/>
      </c>
      <c r="DS15" s="60" t="str">
        <f>'Event 10'!$S13</f>
        <v/>
      </c>
      <c r="DU15" t="str">
        <f>'Event 10'!$U13</f>
        <v/>
      </c>
      <c r="DV15" t="str">
        <f>IF('Event 10'!$V13=0,"",'Event 10'!$V13)</f>
        <v/>
      </c>
      <c r="DW15" s="60" t="str">
        <f>'Event 10'!$W13</f>
        <v/>
      </c>
    </row>
    <row r="16" spans="1:127" x14ac:dyDescent="0.3">
      <c r="A16">
        <v>12</v>
      </c>
      <c r="B16" t="str" cm="1">
        <f t="array" ref="B16">IFERROR(SMALL(_xlfn._xlws.FILTER(hhh!$AA:$AA,hhh!$B:$B='Results Sheet'!C$3),'Results Sheet'!A16),"")</f>
        <v/>
      </c>
      <c r="C16" t="str">
        <f>_xlfn.XLOOKUP(D16,hhh!$A:$A,hhh!$AB:$AB,"")</f>
        <v/>
      </c>
      <c r="D16" t="str" cm="1">
        <f t="array" ref="D16">_xlfn.XLOOKUP(B16,_xlfn._xlws.FILTER(hhh!$AA:$AA,hhh!$B:$B='Results Sheet'!C$3),_xlfn._xlws.FILTER(hhh!$A:$A,hhh!$B:$B='Results Sheet'!C$3),"")</f>
        <v/>
      </c>
      <c r="E16" t="str">
        <f>_xlfn.XLOOKUP(D16,hhh!$A:$A,hhh!$X:$X,"")</f>
        <v/>
      </c>
      <c r="G16">
        <v>12</v>
      </c>
      <c r="H16" t="str" cm="1">
        <f t="array" ref="H16">IFERROR(SMALL(_xlfn._xlws.FILTER(hhh!$AA:$AA,hhh!$B:$B='Results Sheet'!I$3),'Results Sheet'!G16),"")</f>
        <v/>
      </c>
      <c r="I16" t="str">
        <f>_xlfn.XLOOKUP(J16,hhh!$A:$A,hhh!$AB:$AB,"")</f>
        <v/>
      </c>
      <c r="J16" t="str" cm="1">
        <f t="array" ref="J16">_xlfn.XLOOKUP(H16,_xlfn._xlws.FILTER(hhh!$AA:$AA,hhh!$B:$B='Results Sheet'!I$3),_xlfn._xlws.FILTER(hhh!$A:$A,hhh!$B:$B='Results Sheet'!I$3),"")</f>
        <v/>
      </c>
      <c r="K16" t="str">
        <f>_xlfn.XLOOKUP(J16,hhh!$A:$A,hhh!$X:$X,"")</f>
        <v/>
      </c>
      <c r="M16">
        <v>12</v>
      </c>
      <c r="N16" t="str" cm="1">
        <f t="array" ref="N16">IFERROR(SMALL(_xlfn._xlws.FILTER(hhh!$AA:$AA,hhh!$B:$B='Results Sheet'!O$3),'Results Sheet'!M16),"")</f>
        <v/>
      </c>
      <c r="O16" t="str">
        <f>_xlfn.XLOOKUP(P16,hhh!$A:$A,hhh!$AB:$AB,"")</f>
        <v/>
      </c>
      <c r="P16" t="str" cm="1">
        <f t="array" ref="P16">_xlfn.XLOOKUP(N16,_xlfn._xlws.FILTER(hhh!$AA:$AA,hhh!$B:$B='Results Sheet'!O$3),_xlfn._xlws.FILTER(hhh!$A:$A,hhh!$B:$B='Results Sheet'!O$3),"")</f>
        <v/>
      </c>
      <c r="Q16" t="str">
        <f>_xlfn.XLOOKUP(P16,hhh!$A:$A,hhh!$X:$X,"")</f>
        <v/>
      </c>
      <c r="R16" t="str">
        <f>Run!$M14</f>
        <v/>
      </c>
      <c r="S16" t="str">
        <f>IF(Run!$N14=0,"",Run!$N14)</f>
        <v/>
      </c>
      <c r="T16" s="60" t="str">
        <f>Run!$O14</f>
        <v/>
      </c>
      <c r="V16" t="str">
        <f>Run!$Q14</f>
        <v/>
      </c>
      <c r="W16" t="str">
        <f>IF(Run!$R14=0,"",Run!$R14)</f>
        <v/>
      </c>
      <c r="X16" s="60" t="str">
        <f>Run!$S14</f>
        <v/>
      </c>
      <c r="Z16" t="str">
        <f>Run!$U14</f>
        <v/>
      </c>
      <c r="AA16" t="str">
        <f>IF(Run!$V14=0,"",Run!$V14)</f>
        <v/>
      </c>
      <c r="AB16" s="60" t="str">
        <f>Run!$W14</f>
        <v/>
      </c>
      <c r="AC16" t="str">
        <f>'Rope Bridge'!$M14</f>
        <v/>
      </c>
      <c r="AD16" t="str">
        <f>IF('Rope Bridge'!$N14=0,"",'Rope Bridge'!$N14)</f>
        <v/>
      </c>
      <c r="AE16" s="60" t="str">
        <f>'Rope Bridge'!$O14</f>
        <v/>
      </c>
      <c r="AG16" t="str">
        <f>'Rope Bridge'!$Q14</f>
        <v/>
      </c>
      <c r="AH16" t="str">
        <f>IF('Rope Bridge'!$R14=0,"",'Rope Bridge'!$R14)</f>
        <v/>
      </c>
      <c r="AI16" s="60" t="str">
        <f>'Rope Bridge'!$S14</f>
        <v/>
      </c>
      <c r="AK16" t="str">
        <f>'Rope Bridge'!$U14</f>
        <v/>
      </c>
      <c r="AL16" t="str">
        <f>IF('Rope Bridge'!$V14=0,"",'Rope Bridge'!$V14)</f>
        <v/>
      </c>
      <c r="AM16" s="60" t="str">
        <f>'Rope Bridge'!$W14</f>
        <v/>
      </c>
      <c r="AN16" t="str">
        <f>ptt!$M14</f>
        <v/>
      </c>
      <c r="AO16" t="str">
        <f>IF(ptt!$N14=0,"",ptt!$N14)</f>
        <v/>
      </c>
      <c r="AP16" s="60" t="str">
        <f>ptt!$O14</f>
        <v/>
      </c>
      <c r="AR16" t="str">
        <f>ptt!$Q14</f>
        <v/>
      </c>
      <c r="AS16" t="str">
        <f>IF(ptt!$R14=0,"",ptt!$R14)</f>
        <v/>
      </c>
      <c r="AT16" s="60" t="str">
        <f>ptt!$S14</f>
        <v/>
      </c>
      <c r="AV16" t="str">
        <f>ptt!$U14</f>
        <v/>
      </c>
      <c r="AW16" t="str">
        <f>IF(ptt!$V14=0,"",ptt!$V14)</f>
        <v/>
      </c>
      <c r="AX16" s="60" t="str">
        <f>ptt!$W14</f>
        <v/>
      </c>
      <c r="AY16" t="str">
        <f>'Tire Flip'!$M14</f>
        <v/>
      </c>
      <c r="AZ16" t="str">
        <f>IF('Tire Flip'!$N14=0,"",'Tire Flip'!$N14)</f>
        <v/>
      </c>
      <c r="BA16" s="60" t="str">
        <f>'Tire Flip'!$O14</f>
        <v/>
      </c>
      <c r="BC16" t="str">
        <f>'Tire Flip'!$Q14</f>
        <v/>
      </c>
      <c r="BD16" t="str">
        <f>IF('Tire Flip'!$R14=0,"",'Tire Flip'!$R14)</f>
        <v/>
      </c>
      <c r="BE16" s="60" t="str">
        <f>'Tire Flip'!$S14</f>
        <v/>
      </c>
      <c r="BG16" t="str">
        <f>'Tire Flip'!$U14</f>
        <v/>
      </c>
      <c r="BH16" t="str">
        <f>IF('Tire Flip'!$V14=0,"",'Tire Flip'!$V14)</f>
        <v/>
      </c>
      <c r="BI16" s="60" t="str">
        <f>'Tire Flip'!$W14</f>
        <v/>
      </c>
      <c r="BJ16" t="str">
        <f>'Gauntlet CCR'!$M14</f>
        <v/>
      </c>
      <c r="BK16" t="str">
        <f>IF('Gauntlet CCR'!$N14=0,"",'Gauntlet CCR'!$N14)</f>
        <v/>
      </c>
      <c r="BL16" s="60" t="str">
        <f>'Gauntlet CCR'!$O14</f>
        <v/>
      </c>
      <c r="BN16" t="str">
        <f>'Gauntlet CCR'!$Q14</f>
        <v/>
      </c>
      <c r="BO16" t="str">
        <f>IF('Gauntlet CCR'!$R14=0,"",'Gauntlet CCR'!$R14)</f>
        <v/>
      </c>
      <c r="BP16" s="60" t="str">
        <f>'Gauntlet CCR'!$S14</f>
        <v/>
      </c>
      <c r="BR16" t="str">
        <f>'Gauntlet CCR'!$U14</f>
        <v/>
      </c>
      <c r="BS16" t="str">
        <f>IF('Gauntlet CCR'!$V14=0,"",'Gauntlet CCR'!$V14)</f>
        <v/>
      </c>
      <c r="BT16" s="60" t="str">
        <f>'Gauntlet CCR'!$W14</f>
        <v/>
      </c>
      <c r="BU16" t="str">
        <f>'Ultimate Raider Male'!$M14</f>
        <v/>
      </c>
      <c r="BV16" t="str">
        <f>IF('Ultimate Raider Male'!$N14=0,"",'Ultimate Raider Male'!$N14)</f>
        <v/>
      </c>
      <c r="BW16" s="60" t="str">
        <f>'Ultimate Raider Male'!$O14</f>
        <v/>
      </c>
      <c r="CA16" s="60"/>
      <c r="CE16" s="60"/>
      <c r="CF16" t="str">
        <f>'Ultimate Raider Female'!$M14</f>
        <v/>
      </c>
      <c r="CG16" t="str">
        <f>IF('Ultimate Raider Female'!$N14=0,"",'Ultimate Raider Female'!$N14)</f>
        <v/>
      </c>
      <c r="CH16" s="60" t="str">
        <f>'Ultimate Raider Female'!$O14</f>
        <v/>
      </c>
      <c r="CL16" s="60"/>
      <c r="CP16" s="60"/>
      <c r="CQ16" t="str">
        <f>'Event 8'!$M14</f>
        <v/>
      </c>
      <c r="CR16" t="str">
        <f>IF('Event 8'!$N14=0,"",'Event 8'!$N14)</f>
        <v/>
      </c>
      <c r="CS16" s="60" t="str">
        <f>'Event 8'!$O14</f>
        <v/>
      </c>
      <c r="CU16" t="str">
        <f>'Event 8'!$Q14</f>
        <v/>
      </c>
      <c r="CV16" t="str">
        <f>IF('Event 8'!$R14=0,"",'Event 8'!$R14)</f>
        <v/>
      </c>
      <c r="CW16" s="60" t="str">
        <f>'Event 8'!$S14</f>
        <v/>
      </c>
      <c r="CY16" t="str">
        <f>'Event 8'!$U14</f>
        <v/>
      </c>
      <c r="CZ16" t="str">
        <f>IF('Event 8'!$V14=0,"",'Event 8'!$V14)</f>
        <v/>
      </c>
      <c r="DA16" s="60" t="str">
        <f>'Event 8'!$W14</f>
        <v/>
      </c>
      <c r="DB16" t="str">
        <f>'Event 9'!$M14</f>
        <v/>
      </c>
      <c r="DC16" t="str">
        <f>IF('Event 9'!$N14=0,"",'Event 9'!$N14)</f>
        <v/>
      </c>
      <c r="DD16" s="60" t="str">
        <f>'Event 9'!$O14</f>
        <v/>
      </c>
      <c r="DF16" t="str">
        <f>'Event 9'!$Q14</f>
        <v/>
      </c>
      <c r="DG16" t="str">
        <f>IF('Event 9'!$R14=0,"",'Event 9'!$R14)</f>
        <v/>
      </c>
      <c r="DH16" s="60" t="str">
        <f>'Event 9'!$S14</f>
        <v/>
      </c>
      <c r="DJ16" t="str">
        <f>'Event 9'!$U14</f>
        <v/>
      </c>
      <c r="DK16" t="str">
        <f>IF('Event 9'!$V14=0,"",'Event 9'!$V14)</f>
        <v/>
      </c>
      <c r="DL16" s="60" t="str">
        <f>'Event 9'!$W14</f>
        <v/>
      </c>
      <c r="DM16" t="str">
        <f>'Event 10'!$M14</f>
        <v/>
      </c>
      <c r="DN16" t="str">
        <f>IF('Event 10'!$N14=0,"",'Event 10'!$N14)</f>
        <v/>
      </c>
      <c r="DO16" s="60" t="str">
        <f>'Event 10'!$O14</f>
        <v/>
      </c>
      <c r="DQ16" t="str">
        <f>'Event 10'!$Q14</f>
        <v/>
      </c>
      <c r="DR16" t="str">
        <f>IF('Event 10'!$R14=0,"",'Event 10'!$R14)</f>
        <v/>
      </c>
      <c r="DS16" s="60" t="str">
        <f>'Event 10'!$S14</f>
        <v/>
      </c>
      <c r="DU16" t="str">
        <f>'Event 10'!$U14</f>
        <v/>
      </c>
      <c r="DV16" t="str">
        <f>IF('Event 10'!$V14=0,"",'Event 10'!$V14)</f>
        <v/>
      </c>
      <c r="DW16" s="60" t="str">
        <f>'Event 10'!$W14</f>
        <v/>
      </c>
    </row>
    <row r="17" spans="1:127" x14ac:dyDescent="0.3">
      <c r="A17">
        <v>13</v>
      </c>
      <c r="B17" t="str" cm="1">
        <f t="array" ref="B17">IFERROR(SMALL(_xlfn._xlws.FILTER(hhh!$AA:$AA,hhh!$B:$B='Results Sheet'!C$3),'Results Sheet'!A17),"")</f>
        <v/>
      </c>
      <c r="C17" t="str">
        <f>_xlfn.XLOOKUP(D17,hhh!$A:$A,hhh!$AB:$AB,"")</f>
        <v/>
      </c>
      <c r="D17" t="str" cm="1">
        <f t="array" ref="D17">_xlfn.XLOOKUP(B17,_xlfn._xlws.FILTER(hhh!$AA:$AA,hhh!$B:$B='Results Sheet'!C$3),_xlfn._xlws.FILTER(hhh!$A:$A,hhh!$B:$B='Results Sheet'!C$3),"")</f>
        <v/>
      </c>
      <c r="E17" t="str">
        <f>_xlfn.XLOOKUP(D17,hhh!$A:$A,hhh!$X:$X,"")</f>
        <v/>
      </c>
      <c r="G17">
        <v>13</v>
      </c>
      <c r="H17" t="str" cm="1">
        <f t="array" ref="H17">IFERROR(SMALL(_xlfn._xlws.FILTER(hhh!$AA:$AA,hhh!$B:$B='Results Sheet'!I$3),'Results Sheet'!G17),"")</f>
        <v/>
      </c>
      <c r="I17" t="str">
        <f>_xlfn.XLOOKUP(J17,hhh!$A:$A,hhh!$AB:$AB,"")</f>
        <v/>
      </c>
      <c r="J17" t="str" cm="1">
        <f t="array" ref="J17">_xlfn.XLOOKUP(H17,_xlfn._xlws.FILTER(hhh!$AA:$AA,hhh!$B:$B='Results Sheet'!I$3),_xlfn._xlws.FILTER(hhh!$A:$A,hhh!$B:$B='Results Sheet'!I$3),"")</f>
        <v/>
      </c>
      <c r="K17" t="str">
        <f>_xlfn.XLOOKUP(J17,hhh!$A:$A,hhh!$X:$X,"")</f>
        <v/>
      </c>
      <c r="M17">
        <v>13</v>
      </c>
      <c r="N17" t="str" cm="1">
        <f t="array" ref="N17">IFERROR(SMALL(_xlfn._xlws.FILTER(hhh!$AA:$AA,hhh!$B:$B='Results Sheet'!O$3),'Results Sheet'!M17),"")</f>
        <v/>
      </c>
      <c r="O17" t="str">
        <f>_xlfn.XLOOKUP(P17,hhh!$A:$A,hhh!$AB:$AB,"")</f>
        <v/>
      </c>
      <c r="P17" t="str" cm="1">
        <f t="array" ref="P17">_xlfn.XLOOKUP(N17,_xlfn._xlws.FILTER(hhh!$AA:$AA,hhh!$B:$B='Results Sheet'!O$3),_xlfn._xlws.FILTER(hhh!$A:$A,hhh!$B:$B='Results Sheet'!O$3),"")</f>
        <v/>
      </c>
      <c r="Q17" t="str">
        <f>_xlfn.XLOOKUP(P17,hhh!$A:$A,hhh!$X:$X,"")</f>
        <v/>
      </c>
      <c r="R17" t="str">
        <f>Run!$M15</f>
        <v/>
      </c>
      <c r="S17" t="str">
        <f>IF(Run!$N15=0,"",Run!$N15)</f>
        <v/>
      </c>
      <c r="T17" s="60" t="str">
        <f>Run!$O15</f>
        <v/>
      </c>
      <c r="V17" t="str">
        <f>Run!$Q15</f>
        <v/>
      </c>
      <c r="W17" t="str">
        <f>IF(Run!$R15=0,"",Run!$R15)</f>
        <v/>
      </c>
      <c r="X17" s="60" t="str">
        <f>Run!$S15</f>
        <v/>
      </c>
      <c r="Z17" t="str">
        <f>Run!$U15</f>
        <v/>
      </c>
      <c r="AA17" t="str">
        <f>IF(Run!$V15=0,"",Run!$V15)</f>
        <v/>
      </c>
      <c r="AB17" s="60" t="str">
        <f>Run!$W15</f>
        <v/>
      </c>
      <c r="AC17" t="str">
        <f>'Rope Bridge'!$M15</f>
        <v/>
      </c>
      <c r="AD17" t="str">
        <f>IF('Rope Bridge'!$N15=0,"",'Rope Bridge'!$N15)</f>
        <v/>
      </c>
      <c r="AE17" s="60" t="str">
        <f>'Rope Bridge'!$O15</f>
        <v/>
      </c>
      <c r="AG17" t="str">
        <f>'Rope Bridge'!$Q15</f>
        <v/>
      </c>
      <c r="AH17" t="str">
        <f>IF('Rope Bridge'!$R15=0,"",'Rope Bridge'!$R15)</f>
        <v/>
      </c>
      <c r="AI17" s="60" t="str">
        <f>'Rope Bridge'!$S15</f>
        <v/>
      </c>
      <c r="AK17" t="str">
        <f>'Rope Bridge'!$U15</f>
        <v/>
      </c>
      <c r="AL17" t="str">
        <f>IF('Rope Bridge'!$V15=0,"",'Rope Bridge'!$V15)</f>
        <v/>
      </c>
      <c r="AM17" s="60" t="str">
        <f>'Rope Bridge'!$W15</f>
        <v/>
      </c>
      <c r="AN17" t="str">
        <f>ptt!$M15</f>
        <v/>
      </c>
      <c r="AO17" t="str">
        <f>IF(ptt!$N15=0,"",ptt!$N15)</f>
        <v/>
      </c>
      <c r="AP17" s="60" t="str">
        <f>ptt!$O15</f>
        <v/>
      </c>
      <c r="AR17" t="str">
        <f>ptt!$Q15</f>
        <v/>
      </c>
      <c r="AS17" t="str">
        <f>IF(ptt!$R15=0,"",ptt!$R15)</f>
        <v/>
      </c>
      <c r="AT17" s="60" t="str">
        <f>ptt!$S15</f>
        <v/>
      </c>
      <c r="AV17" t="str">
        <f>ptt!$U15</f>
        <v/>
      </c>
      <c r="AW17" t="str">
        <f>IF(ptt!$V15=0,"",ptt!$V15)</f>
        <v/>
      </c>
      <c r="AX17" s="60" t="str">
        <f>ptt!$W15</f>
        <v/>
      </c>
      <c r="AY17" t="str">
        <f>'Tire Flip'!$M15</f>
        <v/>
      </c>
      <c r="AZ17" t="str">
        <f>IF('Tire Flip'!$N15=0,"",'Tire Flip'!$N15)</f>
        <v/>
      </c>
      <c r="BA17" s="60" t="str">
        <f>'Tire Flip'!$O15</f>
        <v/>
      </c>
      <c r="BC17" t="str">
        <f>'Tire Flip'!$Q15</f>
        <v/>
      </c>
      <c r="BD17" t="str">
        <f>IF('Tire Flip'!$R15=0,"",'Tire Flip'!$R15)</f>
        <v/>
      </c>
      <c r="BE17" s="60" t="str">
        <f>'Tire Flip'!$S15</f>
        <v/>
      </c>
      <c r="BG17" t="str">
        <f>'Tire Flip'!$U15</f>
        <v/>
      </c>
      <c r="BH17" t="str">
        <f>IF('Tire Flip'!$V15=0,"",'Tire Flip'!$V15)</f>
        <v/>
      </c>
      <c r="BI17" s="60" t="str">
        <f>'Tire Flip'!$W15</f>
        <v/>
      </c>
      <c r="BJ17" t="str">
        <f>'Gauntlet CCR'!$M15</f>
        <v/>
      </c>
      <c r="BK17" t="str">
        <f>IF('Gauntlet CCR'!$N15=0,"",'Gauntlet CCR'!$N15)</f>
        <v/>
      </c>
      <c r="BL17" s="60" t="str">
        <f>'Gauntlet CCR'!$O15</f>
        <v/>
      </c>
      <c r="BN17" t="str">
        <f>'Gauntlet CCR'!$Q15</f>
        <v/>
      </c>
      <c r="BO17" t="str">
        <f>IF('Gauntlet CCR'!$R15=0,"",'Gauntlet CCR'!$R15)</f>
        <v/>
      </c>
      <c r="BP17" s="60" t="str">
        <f>'Gauntlet CCR'!$S15</f>
        <v/>
      </c>
      <c r="BR17" t="str">
        <f>'Gauntlet CCR'!$U15</f>
        <v/>
      </c>
      <c r="BS17" t="str">
        <f>IF('Gauntlet CCR'!$V15=0,"",'Gauntlet CCR'!$V15)</f>
        <v/>
      </c>
      <c r="BT17" s="60" t="str">
        <f>'Gauntlet CCR'!$W15</f>
        <v/>
      </c>
      <c r="BU17" t="str">
        <f>'Ultimate Raider Male'!$M15</f>
        <v/>
      </c>
      <c r="BV17" t="str">
        <f>IF('Ultimate Raider Male'!$N15=0,"",'Ultimate Raider Male'!$N15)</f>
        <v/>
      </c>
      <c r="BW17" s="60" t="str">
        <f>'Ultimate Raider Male'!$O15</f>
        <v/>
      </c>
      <c r="CA17" s="60"/>
      <c r="CE17" s="60"/>
      <c r="CF17" t="str">
        <f>'Ultimate Raider Female'!$M15</f>
        <v/>
      </c>
      <c r="CG17" t="str">
        <f>IF('Ultimate Raider Female'!$N15=0,"",'Ultimate Raider Female'!$N15)</f>
        <v/>
      </c>
      <c r="CH17" s="60" t="str">
        <f>'Ultimate Raider Female'!$O15</f>
        <v/>
      </c>
      <c r="CL17" s="60"/>
      <c r="CP17" s="60"/>
      <c r="CQ17" t="str">
        <f>'Event 8'!$M15</f>
        <v/>
      </c>
      <c r="CR17" t="str">
        <f>IF('Event 8'!$N15=0,"",'Event 8'!$N15)</f>
        <v/>
      </c>
      <c r="CS17" s="60" t="str">
        <f>'Event 8'!$O15</f>
        <v/>
      </c>
      <c r="CU17" t="str">
        <f>'Event 8'!$Q15</f>
        <v/>
      </c>
      <c r="CV17" t="str">
        <f>IF('Event 8'!$R15=0,"",'Event 8'!$R15)</f>
        <v/>
      </c>
      <c r="CW17" s="60" t="str">
        <f>'Event 8'!$S15</f>
        <v/>
      </c>
      <c r="CY17" t="str">
        <f>'Event 8'!$U15</f>
        <v/>
      </c>
      <c r="CZ17" t="str">
        <f>IF('Event 8'!$V15=0,"",'Event 8'!$V15)</f>
        <v/>
      </c>
      <c r="DA17" s="60" t="str">
        <f>'Event 8'!$W15</f>
        <v/>
      </c>
      <c r="DB17" t="str">
        <f>'Event 9'!$M15</f>
        <v/>
      </c>
      <c r="DC17" t="str">
        <f>IF('Event 9'!$N15=0,"",'Event 9'!$N15)</f>
        <v/>
      </c>
      <c r="DD17" s="60" t="str">
        <f>'Event 9'!$O15</f>
        <v/>
      </c>
      <c r="DF17" t="str">
        <f>'Event 9'!$Q15</f>
        <v/>
      </c>
      <c r="DG17" t="str">
        <f>IF('Event 9'!$R15=0,"",'Event 9'!$R15)</f>
        <v/>
      </c>
      <c r="DH17" s="60" t="str">
        <f>'Event 9'!$S15</f>
        <v/>
      </c>
      <c r="DJ17" t="str">
        <f>'Event 9'!$U15</f>
        <v/>
      </c>
      <c r="DK17" t="str">
        <f>IF('Event 9'!$V15=0,"",'Event 9'!$V15)</f>
        <v/>
      </c>
      <c r="DL17" s="60" t="str">
        <f>'Event 9'!$W15</f>
        <v/>
      </c>
      <c r="DM17" t="str">
        <f>'Event 10'!$M15</f>
        <v/>
      </c>
      <c r="DN17" t="str">
        <f>IF('Event 10'!$N15=0,"",'Event 10'!$N15)</f>
        <v/>
      </c>
      <c r="DO17" s="60" t="str">
        <f>'Event 10'!$O15</f>
        <v/>
      </c>
      <c r="DQ17" t="str">
        <f>'Event 10'!$Q15</f>
        <v/>
      </c>
      <c r="DR17" t="str">
        <f>IF('Event 10'!$R15=0,"",'Event 10'!$R15)</f>
        <v/>
      </c>
      <c r="DS17" s="60" t="str">
        <f>'Event 10'!$S15</f>
        <v/>
      </c>
      <c r="DU17" t="str">
        <f>'Event 10'!$U15</f>
        <v/>
      </c>
      <c r="DV17" t="str">
        <f>IF('Event 10'!$V15=0,"",'Event 10'!$V15)</f>
        <v/>
      </c>
      <c r="DW17" s="60" t="str">
        <f>'Event 10'!$W15</f>
        <v/>
      </c>
    </row>
    <row r="18" spans="1:127" x14ac:dyDescent="0.3">
      <c r="A18">
        <v>14</v>
      </c>
      <c r="B18" t="str" cm="1">
        <f t="array" ref="B18">IFERROR(SMALL(_xlfn._xlws.FILTER(hhh!$AA:$AA,hhh!$B:$B='Results Sheet'!C$3),'Results Sheet'!A18),"")</f>
        <v/>
      </c>
      <c r="C18" t="str">
        <f>_xlfn.XLOOKUP(D18,hhh!$A:$A,hhh!$AB:$AB,"")</f>
        <v/>
      </c>
      <c r="D18" t="str" cm="1">
        <f t="array" ref="D18">_xlfn.XLOOKUP(B18,_xlfn._xlws.FILTER(hhh!$AA:$AA,hhh!$B:$B='Results Sheet'!C$3),_xlfn._xlws.FILTER(hhh!$A:$A,hhh!$B:$B='Results Sheet'!C$3),"")</f>
        <v/>
      </c>
      <c r="E18" t="str">
        <f>_xlfn.XLOOKUP(D18,hhh!$A:$A,hhh!$X:$X,"")</f>
        <v/>
      </c>
      <c r="G18">
        <v>14</v>
      </c>
      <c r="H18" t="str" cm="1">
        <f t="array" ref="H18">IFERROR(SMALL(_xlfn._xlws.FILTER(hhh!$AA:$AA,hhh!$B:$B='Results Sheet'!I$3),'Results Sheet'!G18),"")</f>
        <v/>
      </c>
      <c r="I18" t="str">
        <f>_xlfn.XLOOKUP(J18,hhh!$A:$A,hhh!$AB:$AB,"")</f>
        <v/>
      </c>
      <c r="J18" t="str" cm="1">
        <f t="array" ref="J18">_xlfn.XLOOKUP(H18,_xlfn._xlws.FILTER(hhh!$AA:$AA,hhh!$B:$B='Results Sheet'!I$3),_xlfn._xlws.FILTER(hhh!$A:$A,hhh!$B:$B='Results Sheet'!I$3),"")</f>
        <v/>
      </c>
      <c r="K18" t="str">
        <f>_xlfn.XLOOKUP(J18,hhh!$A:$A,hhh!$X:$X,"")</f>
        <v/>
      </c>
      <c r="M18">
        <v>14</v>
      </c>
      <c r="N18" t="str" cm="1">
        <f t="array" ref="N18">IFERROR(SMALL(_xlfn._xlws.FILTER(hhh!$AA:$AA,hhh!$B:$B='Results Sheet'!O$3),'Results Sheet'!M18),"")</f>
        <v/>
      </c>
      <c r="O18" t="str">
        <f>_xlfn.XLOOKUP(P18,hhh!$A:$A,hhh!$AB:$AB,"")</f>
        <v/>
      </c>
      <c r="P18" t="str" cm="1">
        <f t="array" ref="P18">_xlfn.XLOOKUP(N18,_xlfn._xlws.FILTER(hhh!$AA:$AA,hhh!$B:$B='Results Sheet'!O$3),_xlfn._xlws.FILTER(hhh!$A:$A,hhh!$B:$B='Results Sheet'!O$3),"")</f>
        <v/>
      </c>
      <c r="Q18" t="str">
        <f>_xlfn.XLOOKUP(P18,hhh!$A:$A,hhh!$X:$X,"")</f>
        <v/>
      </c>
      <c r="R18" t="str">
        <f>Run!$M16</f>
        <v/>
      </c>
      <c r="S18" t="str">
        <f>IF(Run!$N16=0,"",Run!$N16)</f>
        <v/>
      </c>
      <c r="T18" s="60" t="str">
        <f>Run!$O16</f>
        <v/>
      </c>
      <c r="V18" t="str">
        <f>Run!$Q16</f>
        <v/>
      </c>
      <c r="W18" t="str">
        <f>IF(Run!$R16=0,"",Run!$R16)</f>
        <v/>
      </c>
      <c r="X18" s="60" t="str">
        <f>Run!$S16</f>
        <v/>
      </c>
      <c r="Z18" t="str">
        <f>Run!$U16</f>
        <v/>
      </c>
      <c r="AA18" t="str">
        <f>IF(Run!$V16=0,"",Run!$V16)</f>
        <v/>
      </c>
      <c r="AB18" s="60" t="str">
        <f>Run!$W16</f>
        <v/>
      </c>
      <c r="AC18" t="str">
        <f>'Rope Bridge'!$M16</f>
        <v/>
      </c>
      <c r="AD18" t="str">
        <f>IF('Rope Bridge'!$N16=0,"",'Rope Bridge'!$N16)</f>
        <v/>
      </c>
      <c r="AE18" s="60" t="str">
        <f>'Rope Bridge'!$O16</f>
        <v/>
      </c>
      <c r="AG18" t="str">
        <f>'Rope Bridge'!$Q16</f>
        <v/>
      </c>
      <c r="AH18" t="str">
        <f>IF('Rope Bridge'!$R16=0,"",'Rope Bridge'!$R16)</f>
        <v/>
      </c>
      <c r="AI18" s="60" t="str">
        <f>'Rope Bridge'!$S16</f>
        <v/>
      </c>
      <c r="AK18" t="str">
        <f>'Rope Bridge'!$U16</f>
        <v/>
      </c>
      <c r="AL18" t="str">
        <f>IF('Rope Bridge'!$V16=0,"",'Rope Bridge'!$V16)</f>
        <v/>
      </c>
      <c r="AM18" s="60" t="str">
        <f>'Rope Bridge'!$W16</f>
        <v/>
      </c>
      <c r="AN18" t="str">
        <f>ptt!$M16</f>
        <v/>
      </c>
      <c r="AO18" t="str">
        <f>IF(ptt!$N16=0,"",ptt!$N16)</f>
        <v/>
      </c>
      <c r="AP18" s="60" t="str">
        <f>ptt!$O16</f>
        <v/>
      </c>
      <c r="AR18" t="str">
        <f>ptt!$Q16</f>
        <v/>
      </c>
      <c r="AS18" t="str">
        <f>IF(ptt!$R16=0,"",ptt!$R16)</f>
        <v/>
      </c>
      <c r="AT18" s="60" t="str">
        <f>ptt!$S16</f>
        <v/>
      </c>
      <c r="AV18" t="str">
        <f>ptt!$U16</f>
        <v/>
      </c>
      <c r="AW18" t="str">
        <f>IF(ptt!$V16=0,"",ptt!$V16)</f>
        <v/>
      </c>
      <c r="AX18" s="60" t="str">
        <f>ptt!$W16</f>
        <v/>
      </c>
      <c r="AY18" t="str">
        <f>'Tire Flip'!$M16</f>
        <v/>
      </c>
      <c r="AZ18" t="str">
        <f>IF('Tire Flip'!$N16=0,"",'Tire Flip'!$N16)</f>
        <v/>
      </c>
      <c r="BA18" s="60" t="str">
        <f>'Tire Flip'!$O16</f>
        <v/>
      </c>
      <c r="BC18" t="str">
        <f>'Tire Flip'!$Q16</f>
        <v/>
      </c>
      <c r="BD18" t="str">
        <f>IF('Tire Flip'!$R16=0,"",'Tire Flip'!$R16)</f>
        <v/>
      </c>
      <c r="BE18" s="60" t="str">
        <f>'Tire Flip'!$S16</f>
        <v/>
      </c>
      <c r="BG18" t="str">
        <f>'Tire Flip'!$U16</f>
        <v/>
      </c>
      <c r="BH18" t="str">
        <f>IF('Tire Flip'!$V16=0,"",'Tire Flip'!$V16)</f>
        <v/>
      </c>
      <c r="BI18" s="60" t="str">
        <f>'Tire Flip'!$W16</f>
        <v/>
      </c>
      <c r="BJ18" t="str">
        <f>'Gauntlet CCR'!$M16</f>
        <v/>
      </c>
      <c r="BK18" t="str">
        <f>IF('Gauntlet CCR'!$N16=0,"",'Gauntlet CCR'!$N16)</f>
        <v/>
      </c>
      <c r="BL18" s="60" t="str">
        <f>'Gauntlet CCR'!$O16</f>
        <v/>
      </c>
      <c r="BN18" t="str">
        <f>'Gauntlet CCR'!$Q16</f>
        <v/>
      </c>
      <c r="BO18" t="str">
        <f>IF('Gauntlet CCR'!$R16=0,"",'Gauntlet CCR'!$R16)</f>
        <v/>
      </c>
      <c r="BP18" s="60" t="str">
        <f>'Gauntlet CCR'!$S16</f>
        <v/>
      </c>
      <c r="BR18" t="str">
        <f>'Gauntlet CCR'!$U16</f>
        <v/>
      </c>
      <c r="BS18" t="str">
        <f>IF('Gauntlet CCR'!$V16=0,"",'Gauntlet CCR'!$V16)</f>
        <v/>
      </c>
      <c r="BT18" s="60" t="str">
        <f>'Gauntlet CCR'!$W16</f>
        <v/>
      </c>
      <c r="BU18" t="str">
        <f>'Ultimate Raider Male'!$M16</f>
        <v/>
      </c>
      <c r="BV18" t="str">
        <f>IF('Ultimate Raider Male'!$N16=0,"",'Ultimate Raider Male'!$N16)</f>
        <v/>
      </c>
      <c r="BW18" s="60" t="str">
        <f>'Ultimate Raider Male'!$O16</f>
        <v/>
      </c>
      <c r="CA18" s="60"/>
      <c r="CE18" s="60"/>
      <c r="CF18" t="str">
        <f>'Ultimate Raider Female'!$M16</f>
        <v/>
      </c>
      <c r="CG18" t="str">
        <f>IF('Ultimate Raider Female'!$N16=0,"",'Ultimate Raider Female'!$N16)</f>
        <v/>
      </c>
      <c r="CH18" s="60" t="str">
        <f>'Ultimate Raider Female'!$O16</f>
        <v/>
      </c>
      <c r="CL18" s="60"/>
      <c r="CP18" s="60"/>
      <c r="CQ18" t="str">
        <f>'Event 8'!$M16</f>
        <v/>
      </c>
      <c r="CR18" t="str">
        <f>IF('Event 8'!$N16=0,"",'Event 8'!$N16)</f>
        <v/>
      </c>
      <c r="CS18" s="60" t="str">
        <f>'Event 8'!$O16</f>
        <v/>
      </c>
      <c r="CU18" t="str">
        <f>'Event 8'!$Q16</f>
        <v/>
      </c>
      <c r="CV18" t="str">
        <f>IF('Event 8'!$R16=0,"",'Event 8'!$R16)</f>
        <v/>
      </c>
      <c r="CW18" s="60" t="str">
        <f>'Event 8'!$S16</f>
        <v/>
      </c>
      <c r="CY18" t="str">
        <f>'Event 8'!$U16</f>
        <v/>
      </c>
      <c r="CZ18" t="str">
        <f>IF('Event 8'!$V16=0,"",'Event 8'!$V16)</f>
        <v/>
      </c>
      <c r="DA18" s="60" t="str">
        <f>'Event 8'!$W16</f>
        <v/>
      </c>
      <c r="DB18" t="str">
        <f>'Event 9'!$M16</f>
        <v/>
      </c>
      <c r="DC18" t="str">
        <f>IF('Event 9'!$N16=0,"",'Event 9'!$N16)</f>
        <v/>
      </c>
      <c r="DD18" s="60" t="str">
        <f>'Event 9'!$O16</f>
        <v/>
      </c>
      <c r="DF18" t="str">
        <f>'Event 9'!$Q16</f>
        <v/>
      </c>
      <c r="DG18" t="str">
        <f>IF('Event 9'!$R16=0,"",'Event 9'!$R16)</f>
        <v/>
      </c>
      <c r="DH18" s="60" t="str">
        <f>'Event 9'!$S16</f>
        <v/>
      </c>
      <c r="DJ18" t="str">
        <f>'Event 9'!$U16</f>
        <v/>
      </c>
      <c r="DK18" t="str">
        <f>IF('Event 9'!$V16=0,"",'Event 9'!$V16)</f>
        <v/>
      </c>
      <c r="DL18" s="60" t="str">
        <f>'Event 9'!$W16</f>
        <v/>
      </c>
      <c r="DM18" t="str">
        <f>'Event 10'!$M16</f>
        <v/>
      </c>
      <c r="DN18" t="str">
        <f>IF('Event 10'!$N16=0,"",'Event 10'!$N16)</f>
        <v/>
      </c>
      <c r="DO18" s="60" t="str">
        <f>'Event 10'!$O16</f>
        <v/>
      </c>
      <c r="DQ18" t="str">
        <f>'Event 10'!$Q16</f>
        <v/>
      </c>
      <c r="DR18" t="str">
        <f>IF('Event 10'!$R16=0,"",'Event 10'!$R16)</f>
        <v/>
      </c>
      <c r="DS18" s="60" t="str">
        <f>'Event 10'!$S16</f>
        <v/>
      </c>
      <c r="DU18" t="str">
        <f>'Event 10'!$U16</f>
        <v/>
      </c>
      <c r="DV18" t="str">
        <f>IF('Event 10'!$V16=0,"",'Event 10'!$V16)</f>
        <v/>
      </c>
      <c r="DW18" s="60" t="str">
        <f>'Event 10'!$W16</f>
        <v/>
      </c>
    </row>
    <row r="19" spans="1:127" x14ac:dyDescent="0.3">
      <c r="A19">
        <v>15</v>
      </c>
      <c r="B19" t="str" cm="1">
        <f t="array" ref="B19">IFERROR(SMALL(_xlfn._xlws.FILTER(hhh!$AA:$AA,hhh!$B:$B='Results Sheet'!C$3),'Results Sheet'!A19),"")</f>
        <v/>
      </c>
      <c r="C19" t="str">
        <f>_xlfn.XLOOKUP(D19,hhh!$A:$A,hhh!$AB:$AB,"")</f>
        <v/>
      </c>
      <c r="D19" t="str" cm="1">
        <f t="array" ref="D19">_xlfn.XLOOKUP(B19,_xlfn._xlws.FILTER(hhh!$AA:$AA,hhh!$B:$B='Results Sheet'!C$3),_xlfn._xlws.FILTER(hhh!$A:$A,hhh!$B:$B='Results Sheet'!C$3),"")</f>
        <v/>
      </c>
      <c r="E19" t="str">
        <f>_xlfn.XLOOKUP(D19,hhh!$A:$A,hhh!$X:$X,"")</f>
        <v/>
      </c>
      <c r="G19">
        <v>15</v>
      </c>
      <c r="H19" t="str" cm="1">
        <f t="array" ref="H19">IFERROR(SMALL(_xlfn._xlws.FILTER(hhh!$AA:$AA,hhh!$B:$B='Results Sheet'!I$3),'Results Sheet'!G19),"")</f>
        <v/>
      </c>
      <c r="I19" t="str">
        <f>_xlfn.XLOOKUP(J19,hhh!$A:$A,hhh!$AB:$AB,"")</f>
        <v/>
      </c>
      <c r="J19" t="str" cm="1">
        <f t="array" ref="J19">_xlfn.XLOOKUP(H19,_xlfn._xlws.FILTER(hhh!$AA:$AA,hhh!$B:$B='Results Sheet'!I$3),_xlfn._xlws.FILTER(hhh!$A:$A,hhh!$B:$B='Results Sheet'!I$3),"")</f>
        <v/>
      </c>
      <c r="K19" t="str">
        <f>_xlfn.XLOOKUP(J19,hhh!$A:$A,hhh!$X:$X,"")</f>
        <v/>
      </c>
      <c r="M19">
        <v>15</v>
      </c>
      <c r="N19" t="str" cm="1">
        <f t="array" ref="N19">IFERROR(SMALL(_xlfn._xlws.FILTER(hhh!$AA:$AA,hhh!$B:$B='Results Sheet'!O$3),'Results Sheet'!M19),"")</f>
        <v/>
      </c>
      <c r="O19" t="str">
        <f>_xlfn.XLOOKUP(P19,hhh!$A:$A,hhh!$AB:$AB,"")</f>
        <v/>
      </c>
      <c r="P19" t="str" cm="1">
        <f t="array" ref="P19">_xlfn.XLOOKUP(N19,_xlfn._xlws.FILTER(hhh!$AA:$AA,hhh!$B:$B='Results Sheet'!O$3),_xlfn._xlws.FILTER(hhh!$A:$A,hhh!$B:$B='Results Sheet'!O$3),"")</f>
        <v/>
      </c>
      <c r="Q19" t="str">
        <f>_xlfn.XLOOKUP(P19,hhh!$A:$A,hhh!$X:$X,"")</f>
        <v/>
      </c>
      <c r="R19" t="str">
        <f>Run!$M17</f>
        <v/>
      </c>
      <c r="S19" t="str">
        <f>IF(Run!$N17=0,"",Run!$N17)</f>
        <v/>
      </c>
      <c r="T19" s="60" t="str">
        <f>Run!$O17</f>
        <v/>
      </c>
      <c r="V19" t="str">
        <f>Run!$Q17</f>
        <v/>
      </c>
      <c r="W19" t="str">
        <f>IF(Run!$R17=0,"",Run!$R17)</f>
        <v/>
      </c>
      <c r="X19" s="60" t="str">
        <f>Run!$S17</f>
        <v/>
      </c>
      <c r="Z19" t="str">
        <f>Run!$U17</f>
        <v/>
      </c>
      <c r="AA19" t="str">
        <f>IF(Run!$V17=0,"",Run!$V17)</f>
        <v/>
      </c>
      <c r="AB19" s="60" t="str">
        <f>Run!$W17</f>
        <v/>
      </c>
      <c r="AC19" t="str">
        <f>'Rope Bridge'!$M17</f>
        <v/>
      </c>
      <c r="AD19" t="str">
        <f>IF('Rope Bridge'!$N17=0,"",'Rope Bridge'!$N17)</f>
        <v/>
      </c>
      <c r="AE19" s="60" t="str">
        <f>'Rope Bridge'!$O17</f>
        <v/>
      </c>
      <c r="AG19" t="str">
        <f>'Rope Bridge'!$Q17</f>
        <v/>
      </c>
      <c r="AH19" t="str">
        <f>IF('Rope Bridge'!$R17=0,"",'Rope Bridge'!$R17)</f>
        <v/>
      </c>
      <c r="AI19" s="60" t="str">
        <f>'Rope Bridge'!$S17</f>
        <v/>
      </c>
      <c r="AK19" t="str">
        <f>'Rope Bridge'!$U17</f>
        <v/>
      </c>
      <c r="AL19" t="str">
        <f>IF('Rope Bridge'!$V17=0,"",'Rope Bridge'!$V17)</f>
        <v/>
      </c>
      <c r="AM19" s="60" t="str">
        <f>'Rope Bridge'!$W17</f>
        <v/>
      </c>
      <c r="AN19" t="str">
        <f>ptt!$M17</f>
        <v/>
      </c>
      <c r="AO19" t="str">
        <f>IF(ptt!$N17=0,"",ptt!$N17)</f>
        <v/>
      </c>
      <c r="AP19" s="60" t="str">
        <f>ptt!$O17</f>
        <v/>
      </c>
      <c r="AR19" t="str">
        <f>ptt!$Q17</f>
        <v/>
      </c>
      <c r="AS19" t="str">
        <f>IF(ptt!$R17=0,"",ptt!$R17)</f>
        <v/>
      </c>
      <c r="AT19" s="60" t="str">
        <f>ptt!$S17</f>
        <v/>
      </c>
      <c r="AV19" t="str">
        <f>ptt!$U17</f>
        <v/>
      </c>
      <c r="AW19" t="str">
        <f>IF(ptt!$V17=0,"",ptt!$V17)</f>
        <v/>
      </c>
      <c r="AX19" s="60" t="str">
        <f>ptt!$W17</f>
        <v/>
      </c>
      <c r="AY19" t="str">
        <f>'Tire Flip'!$M17</f>
        <v/>
      </c>
      <c r="AZ19" t="str">
        <f>IF('Tire Flip'!$N17=0,"",'Tire Flip'!$N17)</f>
        <v/>
      </c>
      <c r="BA19" s="60" t="str">
        <f>'Tire Flip'!$O17</f>
        <v/>
      </c>
      <c r="BC19" t="str">
        <f>'Tire Flip'!$Q17</f>
        <v/>
      </c>
      <c r="BD19" t="str">
        <f>IF('Tire Flip'!$R17=0,"",'Tire Flip'!$R17)</f>
        <v/>
      </c>
      <c r="BE19" s="60" t="str">
        <f>'Tire Flip'!$S17</f>
        <v/>
      </c>
      <c r="BG19" t="str">
        <f>'Tire Flip'!$U17</f>
        <v/>
      </c>
      <c r="BH19" t="str">
        <f>IF('Tire Flip'!$V17=0,"",'Tire Flip'!$V17)</f>
        <v/>
      </c>
      <c r="BI19" s="60" t="str">
        <f>'Tire Flip'!$W17</f>
        <v/>
      </c>
      <c r="BJ19" t="str">
        <f>'Gauntlet CCR'!$M17</f>
        <v/>
      </c>
      <c r="BK19" t="str">
        <f>IF('Gauntlet CCR'!$N17=0,"",'Gauntlet CCR'!$N17)</f>
        <v/>
      </c>
      <c r="BL19" s="60" t="str">
        <f>'Gauntlet CCR'!$O17</f>
        <v/>
      </c>
      <c r="BN19" t="str">
        <f>'Gauntlet CCR'!$Q17</f>
        <v/>
      </c>
      <c r="BO19" t="str">
        <f>IF('Gauntlet CCR'!$R17=0,"",'Gauntlet CCR'!$R17)</f>
        <v/>
      </c>
      <c r="BP19" s="60" t="str">
        <f>'Gauntlet CCR'!$S17</f>
        <v/>
      </c>
      <c r="BR19" t="str">
        <f>'Gauntlet CCR'!$U17</f>
        <v/>
      </c>
      <c r="BS19" t="str">
        <f>IF('Gauntlet CCR'!$V17=0,"",'Gauntlet CCR'!$V17)</f>
        <v/>
      </c>
      <c r="BT19" s="60" t="str">
        <f>'Gauntlet CCR'!$W17</f>
        <v/>
      </c>
      <c r="BU19" t="str">
        <f>'Ultimate Raider Male'!$M17</f>
        <v/>
      </c>
      <c r="BV19" t="str">
        <f>IF('Ultimate Raider Male'!$N17=0,"",'Ultimate Raider Male'!$N17)</f>
        <v/>
      </c>
      <c r="BW19" s="60" t="str">
        <f>'Ultimate Raider Male'!$O17</f>
        <v/>
      </c>
      <c r="CA19" s="60"/>
      <c r="CE19" s="60"/>
      <c r="CF19" t="str">
        <f>'Ultimate Raider Female'!$M17</f>
        <v/>
      </c>
      <c r="CG19" t="str">
        <f>IF('Ultimate Raider Female'!$N17=0,"",'Ultimate Raider Female'!$N17)</f>
        <v/>
      </c>
      <c r="CH19" s="60" t="str">
        <f>'Ultimate Raider Female'!$O17</f>
        <v/>
      </c>
      <c r="CL19" s="60"/>
      <c r="CP19" s="60"/>
      <c r="CQ19" t="str">
        <f>'Event 8'!$M17</f>
        <v/>
      </c>
      <c r="CR19" t="str">
        <f>IF('Event 8'!$N17=0,"",'Event 8'!$N17)</f>
        <v/>
      </c>
      <c r="CS19" s="60" t="str">
        <f>'Event 8'!$O17</f>
        <v/>
      </c>
      <c r="CU19" t="str">
        <f>'Event 8'!$Q17</f>
        <v/>
      </c>
      <c r="CV19" t="str">
        <f>IF('Event 8'!$R17=0,"",'Event 8'!$R17)</f>
        <v/>
      </c>
      <c r="CW19" s="60" t="str">
        <f>'Event 8'!$S17</f>
        <v/>
      </c>
      <c r="CY19" t="str">
        <f>'Event 8'!$U17</f>
        <v/>
      </c>
      <c r="CZ19" t="str">
        <f>IF('Event 8'!$V17=0,"",'Event 8'!$V17)</f>
        <v/>
      </c>
      <c r="DA19" s="60" t="str">
        <f>'Event 8'!$W17</f>
        <v/>
      </c>
      <c r="DB19" t="str">
        <f>'Event 9'!$M17</f>
        <v/>
      </c>
      <c r="DC19" t="str">
        <f>IF('Event 9'!$N17=0,"",'Event 9'!$N17)</f>
        <v/>
      </c>
      <c r="DD19" s="60" t="str">
        <f>'Event 9'!$O17</f>
        <v/>
      </c>
      <c r="DF19" t="str">
        <f>'Event 9'!$Q17</f>
        <v/>
      </c>
      <c r="DG19" t="str">
        <f>IF('Event 9'!$R17=0,"",'Event 9'!$R17)</f>
        <v/>
      </c>
      <c r="DH19" s="60" t="str">
        <f>'Event 9'!$S17</f>
        <v/>
      </c>
      <c r="DJ19" t="str">
        <f>'Event 9'!$U17</f>
        <v/>
      </c>
      <c r="DK19" t="str">
        <f>IF('Event 9'!$V17=0,"",'Event 9'!$V17)</f>
        <v/>
      </c>
      <c r="DL19" s="60" t="str">
        <f>'Event 9'!$W17</f>
        <v/>
      </c>
      <c r="DM19" t="str">
        <f>'Event 10'!$M17</f>
        <v/>
      </c>
      <c r="DN19" t="str">
        <f>IF('Event 10'!$N17=0,"",'Event 10'!$N17)</f>
        <v/>
      </c>
      <c r="DO19" s="60" t="str">
        <f>'Event 10'!$O17</f>
        <v/>
      </c>
      <c r="DQ19" t="str">
        <f>'Event 10'!$Q17</f>
        <v/>
      </c>
      <c r="DR19" t="str">
        <f>IF('Event 10'!$R17=0,"",'Event 10'!$R17)</f>
        <v/>
      </c>
      <c r="DS19" s="60" t="str">
        <f>'Event 10'!$S17</f>
        <v/>
      </c>
      <c r="DU19" t="str">
        <f>'Event 10'!$U17</f>
        <v/>
      </c>
      <c r="DV19" t="str">
        <f>IF('Event 10'!$V17=0,"",'Event 10'!$V17)</f>
        <v/>
      </c>
      <c r="DW19" s="60" t="str">
        <f>'Event 10'!$W17</f>
        <v/>
      </c>
    </row>
    <row r="20" spans="1:127" x14ac:dyDescent="0.3">
      <c r="A20">
        <v>16</v>
      </c>
      <c r="B20" t="str" cm="1">
        <f t="array" ref="B20">IFERROR(SMALL(_xlfn._xlws.FILTER(hhh!$AA:$AA,hhh!$B:$B='Results Sheet'!C$3),'Results Sheet'!A20),"")</f>
        <v/>
      </c>
      <c r="C20" t="str">
        <f>_xlfn.XLOOKUP(D20,hhh!$A:$A,hhh!$AB:$AB,"")</f>
        <v/>
      </c>
      <c r="D20" t="str" cm="1">
        <f t="array" ref="D20">_xlfn.XLOOKUP(B20,_xlfn._xlws.FILTER(hhh!$AA:$AA,hhh!$B:$B='Results Sheet'!C$3),_xlfn._xlws.FILTER(hhh!$A:$A,hhh!$B:$B='Results Sheet'!C$3),"")</f>
        <v/>
      </c>
      <c r="E20" t="str">
        <f>_xlfn.XLOOKUP(D20,hhh!$A:$A,hhh!$X:$X,"")</f>
        <v/>
      </c>
      <c r="G20">
        <v>16</v>
      </c>
      <c r="H20" t="str" cm="1">
        <f t="array" ref="H20">IFERROR(SMALL(_xlfn._xlws.FILTER(hhh!$AA:$AA,hhh!$B:$B='Results Sheet'!I$3),'Results Sheet'!G20),"")</f>
        <v/>
      </c>
      <c r="I20" t="str">
        <f>_xlfn.XLOOKUP(J20,hhh!$A:$A,hhh!$AB:$AB,"")</f>
        <v/>
      </c>
      <c r="J20" t="str" cm="1">
        <f t="array" ref="J20">_xlfn.XLOOKUP(H20,_xlfn._xlws.FILTER(hhh!$AA:$AA,hhh!$B:$B='Results Sheet'!I$3),_xlfn._xlws.FILTER(hhh!$A:$A,hhh!$B:$B='Results Sheet'!I$3),"")</f>
        <v/>
      </c>
      <c r="K20" t="str">
        <f>_xlfn.XLOOKUP(J20,hhh!$A:$A,hhh!$X:$X,"")</f>
        <v/>
      </c>
      <c r="M20">
        <v>16</v>
      </c>
      <c r="N20" t="str" cm="1">
        <f t="array" ref="N20">IFERROR(SMALL(_xlfn._xlws.FILTER(hhh!$AA:$AA,hhh!$B:$B='Results Sheet'!O$3),'Results Sheet'!M20),"")</f>
        <v/>
      </c>
      <c r="O20" t="str">
        <f>_xlfn.XLOOKUP(P20,hhh!$A:$A,hhh!$AB:$AB,"")</f>
        <v/>
      </c>
      <c r="P20" t="str" cm="1">
        <f t="array" ref="P20">_xlfn.XLOOKUP(N20,_xlfn._xlws.FILTER(hhh!$AA:$AA,hhh!$B:$B='Results Sheet'!O$3),_xlfn._xlws.FILTER(hhh!$A:$A,hhh!$B:$B='Results Sheet'!O$3),"")</f>
        <v/>
      </c>
      <c r="Q20" t="str">
        <f>_xlfn.XLOOKUP(P20,hhh!$A:$A,hhh!$X:$X,"")</f>
        <v/>
      </c>
      <c r="R20" t="str">
        <f>Run!$M18</f>
        <v/>
      </c>
      <c r="S20" t="str">
        <f>IF(Run!$N18=0,"",Run!$N18)</f>
        <v/>
      </c>
      <c r="T20" s="60" t="str">
        <f>Run!$O18</f>
        <v/>
      </c>
      <c r="V20" t="str">
        <f>Run!$Q18</f>
        <v/>
      </c>
      <c r="W20" t="str">
        <f>IF(Run!$R18=0,"",Run!$R18)</f>
        <v/>
      </c>
      <c r="X20" s="60" t="str">
        <f>Run!$S18</f>
        <v/>
      </c>
      <c r="Z20" t="str">
        <f>Run!$U18</f>
        <v/>
      </c>
      <c r="AA20" t="str">
        <f>IF(Run!$V18=0,"",Run!$V18)</f>
        <v/>
      </c>
      <c r="AB20" s="60" t="str">
        <f>Run!$W18</f>
        <v/>
      </c>
      <c r="AC20" t="str">
        <f>'Rope Bridge'!$M18</f>
        <v/>
      </c>
      <c r="AD20" t="str">
        <f>IF('Rope Bridge'!$N18=0,"",'Rope Bridge'!$N18)</f>
        <v/>
      </c>
      <c r="AE20" s="60" t="str">
        <f>'Rope Bridge'!$O18</f>
        <v/>
      </c>
      <c r="AG20" t="str">
        <f>'Rope Bridge'!$Q18</f>
        <v/>
      </c>
      <c r="AH20" t="str">
        <f>IF('Rope Bridge'!$R18=0,"",'Rope Bridge'!$R18)</f>
        <v/>
      </c>
      <c r="AI20" s="60" t="str">
        <f>'Rope Bridge'!$S18</f>
        <v/>
      </c>
      <c r="AK20" t="str">
        <f>'Rope Bridge'!$U18</f>
        <v/>
      </c>
      <c r="AL20" t="str">
        <f>IF('Rope Bridge'!$V18=0,"",'Rope Bridge'!$V18)</f>
        <v/>
      </c>
      <c r="AM20" s="60" t="str">
        <f>'Rope Bridge'!$W18</f>
        <v/>
      </c>
      <c r="AN20" t="str">
        <f>ptt!$M18</f>
        <v/>
      </c>
      <c r="AO20" t="str">
        <f>IF(ptt!$N18=0,"",ptt!$N18)</f>
        <v/>
      </c>
      <c r="AP20" s="60" t="str">
        <f>ptt!$O18</f>
        <v/>
      </c>
      <c r="AR20" t="str">
        <f>ptt!$Q18</f>
        <v/>
      </c>
      <c r="AS20" t="str">
        <f>IF(ptt!$R18=0,"",ptt!$R18)</f>
        <v/>
      </c>
      <c r="AT20" s="60" t="str">
        <f>ptt!$S18</f>
        <v/>
      </c>
      <c r="AV20" t="str">
        <f>ptt!$U18</f>
        <v/>
      </c>
      <c r="AW20" t="str">
        <f>IF(ptt!$V18=0,"",ptt!$V18)</f>
        <v/>
      </c>
      <c r="AX20" s="60" t="str">
        <f>ptt!$W18</f>
        <v/>
      </c>
      <c r="AY20" t="str">
        <f>'Tire Flip'!$M18</f>
        <v/>
      </c>
      <c r="AZ20" t="str">
        <f>IF('Tire Flip'!$N18=0,"",'Tire Flip'!$N18)</f>
        <v/>
      </c>
      <c r="BA20" s="60" t="str">
        <f>'Tire Flip'!$O18</f>
        <v/>
      </c>
      <c r="BC20" t="str">
        <f>'Tire Flip'!$Q18</f>
        <v/>
      </c>
      <c r="BD20" t="str">
        <f>IF('Tire Flip'!$R18=0,"",'Tire Flip'!$R18)</f>
        <v/>
      </c>
      <c r="BE20" s="60" t="str">
        <f>'Tire Flip'!$S18</f>
        <v/>
      </c>
      <c r="BG20" t="str">
        <f>'Tire Flip'!$U18</f>
        <v/>
      </c>
      <c r="BH20" t="str">
        <f>IF('Tire Flip'!$V18=0,"",'Tire Flip'!$V18)</f>
        <v/>
      </c>
      <c r="BI20" s="60" t="str">
        <f>'Tire Flip'!$W18</f>
        <v/>
      </c>
      <c r="BJ20" t="str">
        <f>'Gauntlet CCR'!$M18</f>
        <v/>
      </c>
      <c r="BK20" t="str">
        <f>IF('Gauntlet CCR'!$N18=0,"",'Gauntlet CCR'!$N18)</f>
        <v/>
      </c>
      <c r="BL20" s="60" t="str">
        <f>'Gauntlet CCR'!$O18</f>
        <v/>
      </c>
      <c r="BN20" t="str">
        <f>'Gauntlet CCR'!$Q18</f>
        <v/>
      </c>
      <c r="BO20" t="str">
        <f>IF('Gauntlet CCR'!$R18=0,"",'Gauntlet CCR'!$R18)</f>
        <v/>
      </c>
      <c r="BP20" s="60" t="str">
        <f>'Gauntlet CCR'!$S18</f>
        <v/>
      </c>
      <c r="BR20" t="str">
        <f>'Gauntlet CCR'!$U18</f>
        <v/>
      </c>
      <c r="BS20" t="str">
        <f>IF('Gauntlet CCR'!$V18=0,"",'Gauntlet CCR'!$V18)</f>
        <v/>
      </c>
      <c r="BT20" s="60" t="str">
        <f>'Gauntlet CCR'!$W18</f>
        <v/>
      </c>
      <c r="BU20" t="str">
        <f>'Ultimate Raider Male'!$M18</f>
        <v/>
      </c>
      <c r="BV20" t="str">
        <f>IF('Ultimate Raider Male'!$N18=0,"",'Ultimate Raider Male'!$N18)</f>
        <v/>
      </c>
      <c r="BW20" s="60" t="str">
        <f>'Ultimate Raider Male'!$O18</f>
        <v/>
      </c>
      <c r="CA20" s="60"/>
      <c r="CE20" s="60"/>
      <c r="CF20" t="str">
        <f>'Ultimate Raider Female'!$M18</f>
        <v/>
      </c>
      <c r="CG20" t="str">
        <f>IF('Ultimate Raider Female'!$N18=0,"",'Ultimate Raider Female'!$N18)</f>
        <v/>
      </c>
      <c r="CH20" s="60" t="str">
        <f>'Ultimate Raider Female'!$O18</f>
        <v/>
      </c>
      <c r="CL20" s="60"/>
      <c r="CP20" s="60"/>
      <c r="CQ20" t="str">
        <f>'Event 8'!$M18</f>
        <v/>
      </c>
      <c r="CR20" t="str">
        <f>IF('Event 8'!$N18=0,"",'Event 8'!$N18)</f>
        <v/>
      </c>
      <c r="CS20" s="60" t="str">
        <f>'Event 8'!$O18</f>
        <v/>
      </c>
      <c r="CU20" t="str">
        <f>'Event 8'!$Q18</f>
        <v/>
      </c>
      <c r="CV20" t="str">
        <f>IF('Event 8'!$R18=0,"",'Event 8'!$R18)</f>
        <v/>
      </c>
      <c r="CW20" s="60" t="str">
        <f>'Event 8'!$S18</f>
        <v/>
      </c>
      <c r="CY20" t="str">
        <f>'Event 8'!$U18</f>
        <v/>
      </c>
      <c r="CZ20" t="str">
        <f>IF('Event 8'!$V18=0,"",'Event 8'!$V18)</f>
        <v/>
      </c>
      <c r="DA20" s="60" t="str">
        <f>'Event 8'!$W18</f>
        <v/>
      </c>
      <c r="DB20" t="str">
        <f>'Event 9'!$M18</f>
        <v/>
      </c>
      <c r="DC20" t="str">
        <f>IF('Event 9'!$N18=0,"",'Event 9'!$N18)</f>
        <v/>
      </c>
      <c r="DD20" s="60" t="str">
        <f>'Event 9'!$O18</f>
        <v/>
      </c>
      <c r="DF20" t="str">
        <f>'Event 9'!$Q18</f>
        <v/>
      </c>
      <c r="DG20" t="str">
        <f>IF('Event 9'!$R18=0,"",'Event 9'!$R18)</f>
        <v/>
      </c>
      <c r="DH20" s="60" t="str">
        <f>'Event 9'!$S18</f>
        <v/>
      </c>
      <c r="DJ20" t="str">
        <f>'Event 9'!$U18</f>
        <v/>
      </c>
      <c r="DK20" t="str">
        <f>IF('Event 9'!$V18=0,"",'Event 9'!$V18)</f>
        <v/>
      </c>
      <c r="DL20" s="60" t="str">
        <f>'Event 9'!$W18</f>
        <v/>
      </c>
      <c r="DM20" t="str">
        <f>'Event 10'!$M18</f>
        <v/>
      </c>
      <c r="DN20" t="str">
        <f>IF('Event 10'!$N18=0,"",'Event 10'!$N18)</f>
        <v/>
      </c>
      <c r="DO20" s="60" t="str">
        <f>'Event 10'!$O18</f>
        <v/>
      </c>
      <c r="DQ20" t="str">
        <f>'Event 10'!$Q18</f>
        <v/>
      </c>
      <c r="DR20" t="str">
        <f>IF('Event 10'!$R18=0,"",'Event 10'!$R18)</f>
        <v/>
      </c>
      <c r="DS20" s="60" t="str">
        <f>'Event 10'!$S18</f>
        <v/>
      </c>
      <c r="DU20" t="str">
        <f>'Event 10'!$U18</f>
        <v/>
      </c>
      <c r="DV20" t="str">
        <f>IF('Event 10'!$V18=0,"",'Event 10'!$V18)</f>
        <v/>
      </c>
      <c r="DW20" s="60" t="str">
        <f>'Event 10'!$W18</f>
        <v/>
      </c>
    </row>
    <row r="21" spans="1:127" x14ac:dyDescent="0.3">
      <c r="A21">
        <v>17</v>
      </c>
      <c r="B21" t="str" cm="1">
        <f t="array" ref="B21">IFERROR(SMALL(_xlfn._xlws.FILTER(hhh!$AA:$AA,hhh!$B:$B='Results Sheet'!C$3),'Results Sheet'!A21),"")</f>
        <v/>
      </c>
      <c r="C21" t="str">
        <f>_xlfn.XLOOKUP(D21,hhh!$A:$A,hhh!$AB:$AB,"")</f>
        <v/>
      </c>
      <c r="D21" t="str" cm="1">
        <f t="array" ref="D21">_xlfn.XLOOKUP(B21,_xlfn._xlws.FILTER(hhh!$AA:$AA,hhh!$B:$B='Results Sheet'!C$3),_xlfn._xlws.FILTER(hhh!$A:$A,hhh!$B:$B='Results Sheet'!C$3),"")</f>
        <v/>
      </c>
      <c r="E21" t="str">
        <f>_xlfn.XLOOKUP(D21,hhh!$A:$A,hhh!$X:$X,"")</f>
        <v/>
      </c>
      <c r="G21">
        <v>17</v>
      </c>
      <c r="H21" t="str" cm="1">
        <f t="array" ref="H21">IFERROR(SMALL(_xlfn._xlws.FILTER(hhh!$AA:$AA,hhh!$B:$B='Results Sheet'!I$3),'Results Sheet'!G21),"")</f>
        <v/>
      </c>
      <c r="I21" t="str">
        <f>_xlfn.XLOOKUP(J21,hhh!$A:$A,hhh!$AB:$AB,"")</f>
        <v/>
      </c>
      <c r="J21" t="str" cm="1">
        <f t="array" ref="J21">_xlfn.XLOOKUP(H21,_xlfn._xlws.FILTER(hhh!$AA:$AA,hhh!$B:$B='Results Sheet'!I$3),_xlfn._xlws.FILTER(hhh!$A:$A,hhh!$B:$B='Results Sheet'!I$3),"")</f>
        <v/>
      </c>
      <c r="K21" t="str">
        <f>_xlfn.XLOOKUP(J21,hhh!$A:$A,hhh!$X:$X,"")</f>
        <v/>
      </c>
      <c r="M21">
        <v>17</v>
      </c>
      <c r="N21" t="str" cm="1">
        <f t="array" ref="N21">IFERROR(SMALL(_xlfn._xlws.FILTER(hhh!$AA:$AA,hhh!$B:$B='Results Sheet'!O$3),'Results Sheet'!M21),"")</f>
        <v/>
      </c>
      <c r="O21" t="str">
        <f>_xlfn.XLOOKUP(P21,hhh!$A:$A,hhh!$AB:$AB,"")</f>
        <v/>
      </c>
      <c r="P21" t="str" cm="1">
        <f t="array" ref="P21">_xlfn.XLOOKUP(N21,_xlfn._xlws.FILTER(hhh!$AA:$AA,hhh!$B:$B='Results Sheet'!O$3),_xlfn._xlws.FILTER(hhh!$A:$A,hhh!$B:$B='Results Sheet'!O$3),"")</f>
        <v/>
      </c>
      <c r="Q21" t="str">
        <f>_xlfn.XLOOKUP(P21,hhh!$A:$A,hhh!$X:$X,"")</f>
        <v/>
      </c>
      <c r="R21" t="str">
        <f>Run!$M19</f>
        <v/>
      </c>
      <c r="S21" t="str">
        <f>IF(Run!$N19=0,"",Run!$N19)</f>
        <v/>
      </c>
      <c r="T21" s="60" t="str">
        <f>Run!$O19</f>
        <v/>
      </c>
      <c r="V21" t="str">
        <f>Run!$Q19</f>
        <v/>
      </c>
      <c r="W21" t="str">
        <f>IF(Run!$R19=0,"",Run!$R19)</f>
        <v/>
      </c>
      <c r="X21" s="60" t="str">
        <f>Run!$S19</f>
        <v/>
      </c>
      <c r="Z21" t="str">
        <f>Run!$U19</f>
        <v/>
      </c>
      <c r="AA21" t="str">
        <f>IF(Run!$V19=0,"",Run!$V19)</f>
        <v/>
      </c>
      <c r="AB21" s="60" t="str">
        <f>Run!$W19</f>
        <v/>
      </c>
      <c r="AC21" t="str">
        <f>'Rope Bridge'!$M19</f>
        <v/>
      </c>
      <c r="AD21" t="str">
        <f>IF('Rope Bridge'!$N19=0,"",'Rope Bridge'!$N19)</f>
        <v/>
      </c>
      <c r="AE21" s="60" t="str">
        <f>'Rope Bridge'!$O19</f>
        <v/>
      </c>
      <c r="AG21" t="str">
        <f>'Rope Bridge'!$Q19</f>
        <v/>
      </c>
      <c r="AH21" t="str">
        <f>IF('Rope Bridge'!$R19=0,"",'Rope Bridge'!$R19)</f>
        <v/>
      </c>
      <c r="AI21" s="60" t="str">
        <f>'Rope Bridge'!$S19</f>
        <v/>
      </c>
      <c r="AK21" t="str">
        <f>'Rope Bridge'!$U19</f>
        <v/>
      </c>
      <c r="AL21" t="str">
        <f>IF('Rope Bridge'!$V19=0,"",'Rope Bridge'!$V19)</f>
        <v/>
      </c>
      <c r="AM21" s="60" t="str">
        <f>'Rope Bridge'!$W19</f>
        <v/>
      </c>
      <c r="AN21" t="str">
        <f>ptt!$M19</f>
        <v/>
      </c>
      <c r="AO21" t="str">
        <f>IF(ptt!$N19=0,"",ptt!$N19)</f>
        <v/>
      </c>
      <c r="AP21" s="60" t="str">
        <f>ptt!$O19</f>
        <v/>
      </c>
      <c r="AR21" t="str">
        <f>ptt!$Q19</f>
        <v/>
      </c>
      <c r="AS21" t="str">
        <f>IF(ptt!$R19=0,"",ptt!$R19)</f>
        <v/>
      </c>
      <c r="AT21" s="60" t="str">
        <f>ptt!$S19</f>
        <v/>
      </c>
      <c r="AV21" t="str">
        <f>ptt!$U19</f>
        <v/>
      </c>
      <c r="AW21" t="str">
        <f>IF(ptt!$V19=0,"",ptt!$V19)</f>
        <v/>
      </c>
      <c r="AX21" s="60" t="str">
        <f>ptt!$W19</f>
        <v/>
      </c>
      <c r="AY21" t="str">
        <f>'Tire Flip'!$M19</f>
        <v/>
      </c>
      <c r="AZ21" t="str">
        <f>IF('Tire Flip'!$N19=0,"",'Tire Flip'!$N19)</f>
        <v/>
      </c>
      <c r="BA21" s="60" t="str">
        <f>'Tire Flip'!$O19</f>
        <v/>
      </c>
      <c r="BC21" t="str">
        <f>'Tire Flip'!$Q19</f>
        <v/>
      </c>
      <c r="BD21" t="str">
        <f>IF('Tire Flip'!$R19=0,"",'Tire Flip'!$R19)</f>
        <v/>
      </c>
      <c r="BE21" s="60" t="str">
        <f>'Tire Flip'!$S19</f>
        <v/>
      </c>
      <c r="BG21" t="str">
        <f>'Tire Flip'!$U19</f>
        <v/>
      </c>
      <c r="BH21" t="str">
        <f>IF('Tire Flip'!$V19=0,"",'Tire Flip'!$V19)</f>
        <v/>
      </c>
      <c r="BI21" s="60" t="str">
        <f>'Tire Flip'!$W19</f>
        <v/>
      </c>
      <c r="BJ21" t="str">
        <f>'Gauntlet CCR'!$M19</f>
        <v/>
      </c>
      <c r="BK21" t="str">
        <f>IF('Gauntlet CCR'!$N19=0,"",'Gauntlet CCR'!$N19)</f>
        <v/>
      </c>
      <c r="BL21" s="60" t="str">
        <f>'Gauntlet CCR'!$O19</f>
        <v/>
      </c>
      <c r="BN21" t="str">
        <f>'Gauntlet CCR'!$Q19</f>
        <v/>
      </c>
      <c r="BO21" t="str">
        <f>IF('Gauntlet CCR'!$R19=0,"",'Gauntlet CCR'!$R19)</f>
        <v/>
      </c>
      <c r="BP21" s="60" t="str">
        <f>'Gauntlet CCR'!$S19</f>
        <v/>
      </c>
      <c r="BR21" t="str">
        <f>'Gauntlet CCR'!$U19</f>
        <v/>
      </c>
      <c r="BS21" t="str">
        <f>IF('Gauntlet CCR'!$V19=0,"",'Gauntlet CCR'!$V19)</f>
        <v/>
      </c>
      <c r="BT21" s="60" t="str">
        <f>'Gauntlet CCR'!$W19</f>
        <v/>
      </c>
      <c r="BU21" t="str">
        <f>'Ultimate Raider Male'!$M19</f>
        <v/>
      </c>
      <c r="BV21" t="str">
        <f>IF('Ultimate Raider Male'!$N19=0,"",'Ultimate Raider Male'!$N19)</f>
        <v/>
      </c>
      <c r="BW21" s="60" t="str">
        <f>'Ultimate Raider Male'!$O19</f>
        <v/>
      </c>
      <c r="CA21" s="60"/>
      <c r="CE21" s="60"/>
      <c r="CF21" t="str">
        <f>'Ultimate Raider Female'!$M19</f>
        <v/>
      </c>
      <c r="CG21" t="str">
        <f>IF('Ultimate Raider Female'!$N19=0,"",'Ultimate Raider Female'!$N19)</f>
        <v/>
      </c>
      <c r="CH21" s="60" t="str">
        <f>'Ultimate Raider Female'!$O19</f>
        <v/>
      </c>
      <c r="CL21" s="60"/>
      <c r="CP21" s="60"/>
      <c r="CQ21" t="str">
        <f>'Event 8'!$M19</f>
        <v/>
      </c>
      <c r="CR21" t="str">
        <f>IF('Event 8'!$N19=0,"",'Event 8'!$N19)</f>
        <v/>
      </c>
      <c r="CS21" s="60" t="str">
        <f>'Event 8'!$O19</f>
        <v/>
      </c>
      <c r="CU21" t="str">
        <f>'Event 8'!$Q19</f>
        <v/>
      </c>
      <c r="CV21" t="str">
        <f>IF('Event 8'!$R19=0,"",'Event 8'!$R19)</f>
        <v/>
      </c>
      <c r="CW21" s="60" t="str">
        <f>'Event 8'!$S19</f>
        <v/>
      </c>
      <c r="CY21" t="str">
        <f>'Event 8'!$U19</f>
        <v/>
      </c>
      <c r="CZ21" t="str">
        <f>IF('Event 8'!$V19=0,"",'Event 8'!$V19)</f>
        <v/>
      </c>
      <c r="DA21" s="60" t="str">
        <f>'Event 8'!$W19</f>
        <v/>
      </c>
      <c r="DB21" t="str">
        <f>'Event 9'!$M19</f>
        <v/>
      </c>
      <c r="DC21" t="str">
        <f>IF('Event 9'!$N19=0,"",'Event 9'!$N19)</f>
        <v/>
      </c>
      <c r="DD21" s="60" t="str">
        <f>'Event 9'!$O19</f>
        <v/>
      </c>
      <c r="DF21" t="str">
        <f>'Event 9'!$Q19</f>
        <v/>
      </c>
      <c r="DG21" t="str">
        <f>IF('Event 9'!$R19=0,"",'Event 9'!$R19)</f>
        <v/>
      </c>
      <c r="DH21" s="60" t="str">
        <f>'Event 9'!$S19</f>
        <v/>
      </c>
      <c r="DJ21" t="str">
        <f>'Event 9'!$U19</f>
        <v/>
      </c>
      <c r="DK21" t="str">
        <f>IF('Event 9'!$V19=0,"",'Event 9'!$V19)</f>
        <v/>
      </c>
      <c r="DL21" s="60" t="str">
        <f>'Event 9'!$W19</f>
        <v/>
      </c>
      <c r="DM21" t="str">
        <f>'Event 10'!$M19</f>
        <v/>
      </c>
      <c r="DN21" t="str">
        <f>IF('Event 10'!$N19=0,"",'Event 10'!$N19)</f>
        <v/>
      </c>
      <c r="DO21" s="60" t="str">
        <f>'Event 10'!$O19</f>
        <v/>
      </c>
      <c r="DQ21" t="str">
        <f>'Event 10'!$Q19</f>
        <v/>
      </c>
      <c r="DR21" t="str">
        <f>IF('Event 10'!$R19=0,"",'Event 10'!$R19)</f>
        <v/>
      </c>
      <c r="DS21" s="60" t="str">
        <f>'Event 10'!$S19</f>
        <v/>
      </c>
      <c r="DU21" t="str">
        <f>'Event 10'!$U19</f>
        <v/>
      </c>
      <c r="DV21" t="str">
        <f>IF('Event 10'!$V19=0,"",'Event 10'!$V19)</f>
        <v/>
      </c>
      <c r="DW21" s="60" t="str">
        <f>'Event 10'!$W19</f>
        <v/>
      </c>
    </row>
    <row r="22" spans="1:127" x14ac:dyDescent="0.3">
      <c r="A22">
        <v>18</v>
      </c>
      <c r="B22" t="str" cm="1">
        <f t="array" ref="B22">IFERROR(SMALL(_xlfn._xlws.FILTER(hhh!$AA:$AA,hhh!$B:$B='Results Sheet'!C$3),'Results Sheet'!A22),"")</f>
        <v/>
      </c>
      <c r="C22" t="str">
        <f>_xlfn.XLOOKUP(D22,hhh!$A:$A,hhh!$AB:$AB,"")</f>
        <v/>
      </c>
      <c r="D22" t="str" cm="1">
        <f t="array" ref="D22">_xlfn.XLOOKUP(B22,_xlfn._xlws.FILTER(hhh!$AA:$AA,hhh!$B:$B='Results Sheet'!C$3),_xlfn._xlws.FILTER(hhh!$A:$A,hhh!$B:$B='Results Sheet'!C$3),"")</f>
        <v/>
      </c>
      <c r="E22" t="str">
        <f>_xlfn.XLOOKUP(D22,hhh!$A:$A,hhh!$X:$X,"")</f>
        <v/>
      </c>
      <c r="G22">
        <v>18</v>
      </c>
      <c r="H22" t="str" cm="1">
        <f t="array" ref="H22">IFERROR(SMALL(_xlfn._xlws.FILTER(hhh!$AA:$AA,hhh!$B:$B='Results Sheet'!I$3),'Results Sheet'!G22),"")</f>
        <v/>
      </c>
      <c r="I22" t="str">
        <f>_xlfn.XLOOKUP(J22,hhh!$A:$A,hhh!$AB:$AB,"")</f>
        <v/>
      </c>
      <c r="J22" t="str" cm="1">
        <f t="array" ref="J22">_xlfn.XLOOKUP(H22,_xlfn._xlws.FILTER(hhh!$AA:$AA,hhh!$B:$B='Results Sheet'!I$3),_xlfn._xlws.FILTER(hhh!$A:$A,hhh!$B:$B='Results Sheet'!I$3),"")</f>
        <v/>
      </c>
      <c r="K22" t="str">
        <f>_xlfn.XLOOKUP(J22,hhh!$A:$A,hhh!$X:$X,"")</f>
        <v/>
      </c>
      <c r="M22">
        <v>18</v>
      </c>
      <c r="N22" t="str" cm="1">
        <f t="array" ref="N22">IFERROR(SMALL(_xlfn._xlws.FILTER(hhh!$AA:$AA,hhh!$B:$B='Results Sheet'!O$3),'Results Sheet'!M22),"")</f>
        <v/>
      </c>
      <c r="O22" t="str">
        <f>_xlfn.XLOOKUP(P22,hhh!$A:$A,hhh!$AB:$AB,"")</f>
        <v/>
      </c>
      <c r="P22" t="str" cm="1">
        <f t="array" ref="P22">_xlfn.XLOOKUP(N22,_xlfn._xlws.FILTER(hhh!$AA:$AA,hhh!$B:$B='Results Sheet'!O$3),_xlfn._xlws.FILTER(hhh!$A:$A,hhh!$B:$B='Results Sheet'!O$3),"")</f>
        <v/>
      </c>
      <c r="Q22" t="str">
        <f>_xlfn.XLOOKUP(P22,hhh!$A:$A,hhh!$X:$X,"")</f>
        <v/>
      </c>
      <c r="R22" t="str">
        <f>Run!$M20</f>
        <v/>
      </c>
      <c r="S22" t="str">
        <f>IF(Run!$N20=0,"",Run!$N20)</f>
        <v/>
      </c>
      <c r="T22" s="60" t="str">
        <f>Run!$O20</f>
        <v/>
      </c>
      <c r="V22" t="str">
        <f>Run!$Q20</f>
        <v/>
      </c>
      <c r="W22" t="str">
        <f>IF(Run!$R20=0,"",Run!$R20)</f>
        <v/>
      </c>
      <c r="X22" s="60" t="str">
        <f>Run!$S20</f>
        <v/>
      </c>
      <c r="Z22" t="str">
        <f>Run!$U20</f>
        <v/>
      </c>
      <c r="AA22" t="str">
        <f>IF(Run!$V20=0,"",Run!$V20)</f>
        <v/>
      </c>
      <c r="AB22" s="60" t="str">
        <f>Run!$W20</f>
        <v/>
      </c>
      <c r="AC22" t="str">
        <f>'Rope Bridge'!$M20</f>
        <v/>
      </c>
      <c r="AD22" t="str">
        <f>IF('Rope Bridge'!$N20=0,"",'Rope Bridge'!$N20)</f>
        <v/>
      </c>
      <c r="AE22" s="60" t="str">
        <f>'Rope Bridge'!$O20</f>
        <v/>
      </c>
      <c r="AG22" t="str">
        <f>'Rope Bridge'!$Q20</f>
        <v/>
      </c>
      <c r="AH22" t="str">
        <f>IF('Rope Bridge'!$R20=0,"",'Rope Bridge'!$R20)</f>
        <v/>
      </c>
      <c r="AI22" s="60" t="str">
        <f>'Rope Bridge'!$S20</f>
        <v/>
      </c>
      <c r="AK22" t="str">
        <f>'Rope Bridge'!$U20</f>
        <v/>
      </c>
      <c r="AL22" t="str">
        <f>IF('Rope Bridge'!$V20=0,"",'Rope Bridge'!$V20)</f>
        <v/>
      </c>
      <c r="AM22" s="60" t="str">
        <f>'Rope Bridge'!$W20</f>
        <v/>
      </c>
      <c r="AN22" t="str">
        <f>ptt!$M20</f>
        <v/>
      </c>
      <c r="AO22" t="str">
        <f>IF(ptt!$N20=0,"",ptt!$N20)</f>
        <v/>
      </c>
      <c r="AP22" s="60" t="str">
        <f>ptt!$O20</f>
        <v/>
      </c>
      <c r="AR22" t="str">
        <f>ptt!$Q20</f>
        <v/>
      </c>
      <c r="AS22" t="str">
        <f>IF(ptt!$R20=0,"",ptt!$R20)</f>
        <v/>
      </c>
      <c r="AT22" s="60" t="str">
        <f>ptt!$S20</f>
        <v/>
      </c>
      <c r="AV22" t="str">
        <f>ptt!$U20</f>
        <v/>
      </c>
      <c r="AW22" t="str">
        <f>IF(ptt!$V20=0,"",ptt!$V20)</f>
        <v/>
      </c>
      <c r="AX22" s="60" t="str">
        <f>ptt!$W20</f>
        <v/>
      </c>
      <c r="AY22" t="str">
        <f>'Tire Flip'!$M20</f>
        <v/>
      </c>
      <c r="AZ22" t="str">
        <f>IF('Tire Flip'!$N20=0,"",'Tire Flip'!$N20)</f>
        <v/>
      </c>
      <c r="BA22" s="60" t="str">
        <f>'Tire Flip'!$O20</f>
        <v/>
      </c>
      <c r="BC22" t="str">
        <f>'Tire Flip'!$Q20</f>
        <v/>
      </c>
      <c r="BD22" t="str">
        <f>IF('Tire Flip'!$R20=0,"",'Tire Flip'!$R20)</f>
        <v/>
      </c>
      <c r="BE22" s="60" t="str">
        <f>'Tire Flip'!$S20</f>
        <v/>
      </c>
      <c r="BG22" t="str">
        <f>'Tire Flip'!$U20</f>
        <v/>
      </c>
      <c r="BH22" t="str">
        <f>IF('Tire Flip'!$V20=0,"",'Tire Flip'!$V20)</f>
        <v/>
      </c>
      <c r="BI22" s="60" t="str">
        <f>'Tire Flip'!$W20</f>
        <v/>
      </c>
      <c r="BJ22" t="str">
        <f>'Gauntlet CCR'!$M20</f>
        <v/>
      </c>
      <c r="BK22" t="str">
        <f>IF('Gauntlet CCR'!$N20=0,"",'Gauntlet CCR'!$N20)</f>
        <v/>
      </c>
      <c r="BL22" s="60" t="str">
        <f>'Gauntlet CCR'!$O20</f>
        <v/>
      </c>
      <c r="BN22" t="str">
        <f>'Gauntlet CCR'!$Q20</f>
        <v/>
      </c>
      <c r="BO22" t="str">
        <f>IF('Gauntlet CCR'!$R20=0,"",'Gauntlet CCR'!$R20)</f>
        <v/>
      </c>
      <c r="BP22" s="60" t="str">
        <f>'Gauntlet CCR'!$S20</f>
        <v/>
      </c>
      <c r="BR22" t="str">
        <f>'Gauntlet CCR'!$U20</f>
        <v/>
      </c>
      <c r="BS22" t="str">
        <f>IF('Gauntlet CCR'!$V20=0,"",'Gauntlet CCR'!$V20)</f>
        <v/>
      </c>
      <c r="BT22" s="60" t="str">
        <f>'Gauntlet CCR'!$W20</f>
        <v/>
      </c>
      <c r="BU22" t="str">
        <f>'Ultimate Raider Male'!$M20</f>
        <v/>
      </c>
      <c r="BV22" t="str">
        <f>IF('Ultimate Raider Male'!$N20=0,"",'Ultimate Raider Male'!$N20)</f>
        <v/>
      </c>
      <c r="BW22" s="60" t="str">
        <f>'Ultimate Raider Male'!$O20</f>
        <v/>
      </c>
      <c r="CA22" s="60"/>
      <c r="CE22" s="60"/>
      <c r="CF22" t="str">
        <f>'Ultimate Raider Female'!$M20</f>
        <v/>
      </c>
      <c r="CG22" t="str">
        <f>IF('Ultimate Raider Female'!$N20=0,"",'Ultimate Raider Female'!$N20)</f>
        <v/>
      </c>
      <c r="CH22" s="60" t="str">
        <f>'Ultimate Raider Female'!$O20</f>
        <v/>
      </c>
      <c r="CL22" s="60"/>
      <c r="CP22" s="60"/>
      <c r="CQ22" t="str">
        <f>'Event 8'!$M20</f>
        <v/>
      </c>
      <c r="CR22" t="str">
        <f>IF('Event 8'!$N20=0,"",'Event 8'!$N20)</f>
        <v/>
      </c>
      <c r="CS22" s="60" t="str">
        <f>'Event 8'!$O20</f>
        <v/>
      </c>
      <c r="CU22" t="str">
        <f>'Event 8'!$Q20</f>
        <v/>
      </c>
      <c r="CV22" t="str">
        <f>IF('Event 8'!$R20=0,"",'Event 8'!$R20)</f>
        <v/>
      </c>
      <c r="CW22" s="60" t="str">
        <f>'Event 8'!$S20</f>
        <v/>
      </c>
      <c r="CY22" t="str">
        <f>'Event 8'!$U20</f>
        <v/>
      </c>
      <c r="CZ22" t="str">
        <f>IF('Event 8'!$V20=0,"",'Event 8'!$V20)</f>
        <v/>
      </c>
      <c r="DA22" s="60" t="str">
        <f>'Event 8'!$W20</f>
        <v/>
      </c>
      <c r="DB22" t="str">
        <f>'Event 9'!$M20</f>
        <v/>
      </c>
      <c r="DC22" t="str">
        <f>IF('Event 9'!$N20=0,"",'Event 9'!$N20)</f>
        <v/>
      </c>
      <c r="DD22" s="60" t="str">
        <f>'Event 9'!$O20</f>
        <v/>
      </c>
      <c r="DF22" t="str">
        <f>'Event 9'!$Q20</f>
        <v/>
      </c>
      <c r="DG22" t="str">
        <f>IF('Event 9'!$R20=0,"",'Event 9'!$R20)</f>
        <v/>
      </c>
      <c r="DH22" s="60" t="str">
        <f>'Event 9'!$S20</f>
        <v/>
      </c>
      <c r="DJ22" t="str">
        <f>'Event 9'!$U20</f>
        <v/>
      </c>
      <c r="DK22" t="str">
        <f>IF('Event 9'!$V20=0,"",'Event 9'!$V20)</f>
        <v/>
      </c>
      <c r="DL22" s="60" t="str">
        <f>'Event 9'!$W20</f>
        <v/>
      </c>
      <c r="DM22" t="str">
        <f>'Event 10'!$M20</f>
        <v/>
      </c>
      <c r="DN22" t="str">
        <f>IF('Event 10'!$N20=0,"",'Event 10'!$N20)</f>
        <v/>
      </c>
      <c r="DO22" s="60" t="str">
        <f>'Event 10'!$O20</f>
        <v/>
      </c>
      <c r="DQ22" t="str">
        <f>'Event 10'!$Q20</f>
        <v/>
      </c>
      <c r="DR22" t="str">
        <f>IF('Event 10'!$R20=0,"",'Event 10'!$R20)</f>
        <v/>
      </c>
      <c r="DS22" s="60" t="str">
        <f>'Event 10'!$S20</f>
        <v/>
      </c>
      <c r="DU22" t="str">
        <f>'Event 10'!$U20</f>
        <v/>
      </c>
      <c r="DV22" t="str">
        <f>IF('Event 10'!$V20=0,"",'Event 10'!$V20)</f>
        <v/>
      </c>
      <c r="DW22" s="60" t="str">
        <f>'Event 10'!$W20</f>
        <v/>
      </c>
    </row>
    <row r="23" spans="1:127" x14ac:dyDescent="0.3">
      <c r="A23">
        <v>19</v>
      </c>
      <c r="B23" t="str" cm="1">
        <f t="array" ref="B23">IFERROR(SMALL(_xlfn._xlws.FILTER(hhh!$AA:$AA,hhh!$B:$B='Results Sheet'!C$3),'Results Sheet'!A23),"")</f>
        <v/>
      </c>
      <c r="C23" t="str">
        <f>_xlfn.XLOOKUP(D23,hhh!$A:$A,hhh!$AB:$AB,"")</f>
        <v/>
      </c>
      <c r="D23" t="str" cm="1">
        <f t="array" ref="D23">_xlfn.XLOOKUP(B23,_xlfn._xlws.FILTER(hhh!$AA:$AA,hhh!$B:$B='Results Sheet'!C$3),_xlfn._xlws.FILTER(hhh!$A:$A,hhh!$B:$B='Results Sheet'!C$3),"")</f>
        <v/>
      </c>
      <c r="E23" t="str">
        <f>_xlfn.XLOOKUP(D23,hhh!$A:$A,hhh!$X:$X,"")</f>
        <v/>
      </c>
      <c r="G23">
        <v>19</v>
      </c>
      <c r="H23" t="str" cm="1">
        <f t="array" ref="H23">IFERROR(SMALL(_xlfn._xlws.FILTER(hhh!$AA:$AA,hhh!$B:$B='Results Sheet'!I$3),'Results Sheet'!G23),"")</f>
        <v/>
      </c>
      <c r="I23" t="str">
        <f>_xlfn.XLOOKUP(J23,hhh!$A:$A,hhh!$AB:$AB,"")</f>
        <v/>
      </c>
      <c r="J23" t="str" cm="1">
        <f t="array" ref="J23">_xlfn.XLOOKUP(H23,_xlfn._xlws.FILTER(hhh!$AA:$AA,hhh!$B:$B='Results Sheet'!I$3),_xlfn._xlws.FILTER(hhh!$A:$A,hhh!$B:$B='Results Sheet'!I$3),"")</f>
        <v/>
      </c>
      <c r="K23" t="str">
        <f>_xlfn.XLOOKUP(J23,hhh!$A:$A,hhh!$X:$X,"")</f>
        <v/>
      </c>
      <c r="M23">
        <v>19</v>
      </c>
      <c r="N23" t="str" cm="1">
        <f t="array" ref="N23">IFERROR(SMALL(_xlfn._xlws.FILTER(hhh!$AA:$AA,hhh!$B:$B='Results Sheet'!O$3),'Results Sheet'!M23),"")</f>
        <v/>
      </c>
      <c r="O23" t="str">
        <f>_xlfn.XLOOKUP(P23,hhh!$A:$A,hhh!$AB:$AB,"")</f>
        <v/>
      </c>
      <c r="P23" t="str" cm="1">
        <f t="array" ref="P23">_xlfn.XLOOKUP(N23,_xlfn._xlws.FILTER(hhh!$AA:$AA,hhh!$B:$B='Results Sheet'!O$3),_xlfn._xlws.FILTER(hhh!$A:$A,hhh!$B:$B='Results Sheet'!O$3),"")</f>
        <v/>
      </c>
      <c r="Q23" t="str">
        <f>_xlfn.XLOOKUP(P23,hhh!$A:$A,hhh!$X:$X,"")</f>
        <v/>
      </c>
      <c r="R23" t="str">
        <f>Run!$M21</f>
        <v/>
      </c>
      <c r="S23" t="str">
        <f>IF(Run!$N21=0,"",Run!$N21)</f>
        <v/>
      </c>
      <c r="T23" s="60" t="str">
        <f>Run!$O21</f>
        <v/>
      </c>
      <c r="V23" t="str">
        <f>Run!$Q21</f>
        <v/>
      </c>
      <c r="W23" t="str">
        <f>IF(Run!$R21=0,"",Run!$R21)</f>
        <v/>
      </c>
      <c r="X23" s="60" t="str">
        <f>Run!$S21</f>
        <v/>
      </c>
      <c r="Z23" t="str">
        <f>Run!$U21</f>
        <v/>
      </c>
      <c r="AA23" t="str">
        <f>IF(Run!$V21=0,"",Run!$V21)</f>
        <v/>
      </c>
      <c r="AB23" s="60" t="str">
        <f>Run!$W21</f>
        <v/>
      </c>
      <c r="AC23" t="str">
        <f>'Rope Bridge'!$M21</f>
        <v/>
      </c>
      <c r="AD23" t="str">
        <f>IF('Rope Bridge'!$N21=0,"",'Rope Bridge'!$N21)</f>
        <v/>
      </c>
      <c r="AE23" s="60" t="str">
        <f>'Rope Bridge'!$O21</f>
        <v/>
      </c>
      <c r="AG23" t="str">
        <f>'Rope Bridge'!$Q21</f>
        <v/>
      </c>
      <c r="AH23" t="str">
        <f>IF('Rope Bridge'!$R21=0,"",'Rope Bridge'!$R21)</f>
        <v/>
      </c>
      <c r="AI23" s="60" t="str">
        <f>'Rope Bridge'!$S21</f>
        <v/>
      </c>
      <c r="AK23" t="str">
        <f>'Rope Bridge'!$U21</f>
        <v/>
      </c>
      <c r="AL23" t="str">
        <f>IF('Rope Bridge'!$V21=0,"",'Rope Bridge'!$V21)</f>
        <v/>
      </c>
      <c r="AM23" s="60" t="str">
        <f>'Rope Bridge'!$W21</f>
        <v/>
      </c>
      <c r="AN23" t="str">
        <f>ptt!$M21</f>
        <v/>
      </c>
      <c r="AO23" t="str">
        <f>IF(ptt!$N21=0,"",ptt!$N21)</f>
        <v/>
      </c>
      <c r="AP23" s="60" t="str">
        <f>ptt!$O21</f>
        <v/>
      </c>
      <c r="AR23" t="str">
        <f>ptt!$Q21</f>
        <v/>
      </c>
      <c r="AS23" t="str">
        <f>IF(ptt!$R21=0,"",ptt!$R21)</f>
        <v/>
      </c>
      <c r="AT23" s="60" t="str">
        <f>ptt!$S21</f>
        <v/>
      </c>
      <c r="AV23" t="str">
        <f>ptt!$U21</f>
        <v/>
      </c>
      <c r="AW23" t="str">
        <f>IF(ptt!$V21=0,"",ptt!$V21)</f>
        <v/>
      </c>
      <c r="AX23" s="60" t="str">
        <f>ptt!$W21</f>
        <v/>
      </c>
      <c r="AY23" t="str">
        <f>'Tire Flip'!$M21</f>
        <v/>
      </c>
      <c r="AZ23" t="str">
        <f>IF('Tire Flip'!$N21=0,"",'Tire Flip'!$N21)</f>
        <v/>
      </c>
      <c r="BA23" s="60" t="str">
        <f>'Tire Flip'!$O21</f>
        <v/>
      </c>
      <c r="BC23" t="str">
        <f>'Tire Flip'!$Q21</f>
        <v/>
      </c>
      <c r="BD23" t="str">
        <f>IF('Tire Flip'!$R21=0,"",'Tire Flip'!$R21)</f>
        <v/>
      </c>
      <c r="BE23" s="60" t="str">
        <f>'Tire Flip'!$S21</f>
        <v/>
      </c>
      <c r="BG23" t="str">
        <f>'Tire Flip'!$U21</f>
        <v/>
      </c>
      <c r="BH23" t="str">
        <f>IF('Tire Flip'!$V21=0,"",'Tire Flip'!$V21)</f>
        <v/>
      </c>
      <c r="BI23" s="60" t="str">
        <f>'Tire Flip'!$W21</f>
        <v/>
      </c>
      <c r="BJ23" t="str">
        <f>'Gauntlet CCR'!$M21</f>
        <v/>
      </c>
      <c r="BK23" t="str">
        <f>IF('Gauntlet CCR'!$N21=0,"",'Gauntlet CCR'!$N21)</f>
        <v/>
      </c>
      <c r="BL23" s="60" t="str">
        <f>'Gauntlet CCR'!$O21</f>
        <v/>
      </c>
      <c r="BN23" t="str">
        <f>'Gauntlet CCR'!$Q21</f>
        <v/>
      </c>
      <c r="BO23" t="str">
        <f>IF('Gauntlet CCR'!$R21=0,"",'Gauntlet CCR'!$R21)</f>
        <v/>
      </c>
      <c r="BP23" s="60" t="str">
        <f>'Gauntlet CCR'!$S21</f>
        <v/>
      </c>
      <c r="BR23" t="str">
        <f>'Gauntlet CCR'!$U21</f>
        <v/>
      </c>
      <c r="BS23" t="str">
        <f>IF('Gauntlet CCR'!$V21=0,"",'Gauntlet CCR'!$V21)</f>
        <v/>
      </c>
      <c r="BT23" s="60" t="str">
        <f>'Gauntlet CCR'!$W21</f>
        <v/>
      </c>
      <c r="BU23" t="str">
        <f>'Ultimate Raider Male'!$M21</f>
        <v/>
      </c>
      <c r="BV23" t="str">
        <f>IF('Ultimate Raider Male'!$N21=0,"",'Ultimate Raider Male'!$N21)</f>
        <v/>
      </c>
      <c r="BW23" s="60" t="str">
        <f>'Ultimate Raider Male'!$O21</f>
        <v/>
      </c>
      <c r="CA23" s="60"/>
      <c r="CE23" s="60"/>
      <c r="CF23" t="str">
        <f>'Ultimate Raider Female'!$M21</f>
        <v/>
      </c>
      <c r="CG23" t="str">
        <f>IF('Ultimate Raider Female'!$N21=0,"",'Ultimate Raider Female'!$N21)</f>
        <v/>
      </c>
      <c r="CH23" s="60" t="str">
        <f>'Ultimate Raider Female'!$O21</f>
        <v/>
      </c>
      <c r="CL23" s="60"/>
      <c r="CP23" s="60"/>
      <c r="CQ23" t="str">
        <f>'Event 8'!$M21</f>
        <v/>
      </c>
      <c r="CR23" t="str">
        <f>IF('Event 8'!$N21=0,"",'Event 8'!$N21)</f>
        <v/>
      </c>
      <c r="CS23" s="60" t="str">
        <f>'Event 8'!$O21</f>
        <v/>
      </c>
      <c r="CU23" t="str">
        <f>'Event 8'!$Q21</f>
        <v/>
      </c>
      <c r="CV23" t="str">
        <f>IF('Event 8'!$R21=0,"",'Event 8'!$R21)</f>
        <v/>
      </c>
      <c r="CW23" s="60" t="str">
        <f>'Event 8'!$S21</f>
        <v/>
      </c>
      <c r="CY23" t="str">
        <f>'Event 8'!$U21</f>
        <v/>
      </c>
      <c r="CZ23" t="str">
        <f>IF('Event 8'!$V21=0,"",'Event 8'!$V21)</f>
        <v/>
      </c>
      <c r="DA23" s="60" t="str">
        <f>'Event 8'!$W21</f>
        <v/>
      </c>
      <c r="DB23" t="str">
        <f>'Event 9'!$M21</f>
        <v/>
      </c>
      <c r="DC23" t="str">
        <f>IF('Event 9'!$N21=0,"",'Event 9'!$N21)</f>
        <v/>
      </c>
      <c r="DD23" s="60" t="str">
        <f>'Event 9'!$O21</f>
        <v/>
      </c>
      <c r="DF23" t="str">
        <f>'Event 9'!$Q21</f>
        <v/>
      </c>
      <c r="DG23" t="str">
        <f>IF('Event 9'!$R21=0,"",'Event 9'!$R21)</f>
        <v/>
      </c>
      <c r="DH23" s="60" t="str">
        <f>'Event 9'!$S21</f>
        <v/>
      </c>
      <c r="DJ23" t="str">
        <f>'Event 9'!$U21</f>
        <v/>
      </c>
      <c r="DK23" t="str">
        <f>IF('Event 9'!$V21=0,"",'Event 9'!$V21)</f>
        <v/>
      </c>
      <c r="DL23" s="60" t="str">
        <f>'Event 9'!$W21</f>
        <v/>
      </c>
      <c r="DM23" t="str">
        <f>'Event 10'!$M21</f>
        <v/>
      </c>
      <c r="DN23" t="str">
        <f>IF('Event 10'!$N21=0,"",'Event 10'!$N21)</f>
        <v/>
      </c>
      <c r="DO23" s="60" t="str">
        <f>'Event 10'!$O21</f>
        <v/>
      </c>
      <c r="DQ23" t="str">
        <f>'Event 10'!$Q21</f>
        <v/>
      </c>
      <c r="DR23" t="str">
        <f>IF('Event 10'!$R21=0,"",'Event 10'!$R21)</f>
        <v/>
      </c>
      <c r="DS23" s="60" t="str">
        <f>'Event 10'!$S21</f>
        <v/>
      </c>
      <c r="DU23" t="str">
        <f>'Event 10'!$U21</f>
        <v/>
      </c>
      <c r="DV23" t="str">
        <f>IF('Event 10'!$V21=0,"",'Event 10'!$V21)</f>
        <v/>
      </c>
      <c r="DW23" s="60" t="str">
        <f>'Event 10'!$W21</f>
        <v/>
      </c>
    </row>
    <row r="24" spans="1:127" x14ac:dyDescent="0.3">
      <c r="A24">
        <v>20</v>
      </c>
      <c r="B24" t="str" cm="1">
        <f t="array" ref="B24">IFERROR(SMALL(_xlfn._xlws.FILTER(hhh!$AA:$AA,hhh!$B:$B='Results Sheet'!C$3),'Results Sheet'!A24),"")</f>
        <v/>
      </c>
      <c r="C24" t="str">
        <f>_xlfn.XLOOKUP(D24,hhh!$A:$A,hhh!$AB:$AB,"")</f>
        <v/>
      </c>
      <c r="D24" t="str" cm="1">
        <f t="array" ref="D24">_xlfn.XLOOKUP(B24,_xlfn._xlws.FILTER(hhh!$AA:$AA,hhh!$B:$B='Results Sheet'!C$3),_xlfn._xlws.FILTER(hhh!$A:$A,hhh!$B:$B='Results Sheet'!C$3),"")</f>
        <v/>
      </c>
      <c r="E24" t="str">
        <f>_xlfn.XLOOKUP(D24,hhh!$A:$A,hhh!$X:$X,"")</f>
        <v/>
      </c>
      <c r="G24">
        <v>20</v>
      </c>
      <c r="H24" t="str" cm="1">
        <f t="array" ref="H24">IFERROR(SMALL(_xlfn._xlws.FILTER(hhh!$AA:$AA,hhh!$B:$B='Results Sheet'!I$3),'Results Sheet'!G24),"")</f>
        <v/>
      </c>
      <c r="I24" t="str">
        <f>_xlfn.XLOOKUP(J24,hhh!$A:$A,hhh!$AB:$AB,"")</f>
        <v/>
      </c>
      <c r="J24" t="str" cm="1">
        <f t="array" ref="J24">_xlfn.XLOOKUP(H24,_xlfn._xlws.FILTER(hhh!$AA:$AA,hhh!$B:$B='Results Sheet'!I$3),_xlfn._xlws.FILTER(hhh!$A:$A,hhh!$B:$B='Results Sheet'!I$3),"")</f>
        <v/>
      </c>
      <c r="K24" t="str">
        <f>_xlfn.XLOOKUP(J24,hhh!$A:$A,hhh!$X:$X,"")</f>
        <v/>
      </c>
      <c r="M24">
        <v>20</v>
      </c>
      <c r="N24" t="str" cm="1">
        <f t="array" ref="N24">IFERROR(SMALL(_xlfn._xlws.FILTER(hhh!$AA:$AA,hhh!$B:$B='Results Sheet'!O$3),'Results Sheet'!M24),"")</f>
        <v/>
      </c>
      <c r="O24" t="str">
        <f>_xlfn.XLOOKUP(P24,hhh!$A:$A,hhh!$AB:$AB,"")</f>
        <v/>
      </c>
      <c r="P24" t="str" cm="1">
        <f t="array" ref="P24">_xlfn.XLOOKUP(N24,_xlfn._xlws.FILTER(hhh!$AA:$AA,hhh!$B:$B='Results Sheet'!O$3),_xlfn._xlws.FILTER(hhh!$A:$A,hhh!$B:$B='Results Sheet'!O$3),"")</f>
        <v/>
      </c>
      <c r="Q24" t="str">
        <f>_xlfn.XLOOKUP(P24,hhh!$A:$A,hhh!$X:$X,"")</f>
        <v/>
      </c>
      <c r="R24" t="str">
        <f>Run!$M22</f>
        <v/>
      </c>
      <c r="S24" t="str">
        <f>IF(Run!$N22=0,"",Run!$N22)</f>
        <v/>
      </c>
      <c r="T24" s="60" t="str">
        <f>Run!$O22</f>
        <v/>
      </c>
      <c r="V24" t="str">
        <f>Run!$Q22</f>
        <v/>
      </c>
      <c r="W24" t="str">
        <f>IF(Run!$R22=0,"",Run!$R22)</f>
        <v/>
      </c>
      <c r="X24" s="60" t="str">
        <f>Run!$S22</f>
        <v/>
      </c>
      <c r="Z24" t="str">
        <f>Run!$U22</f>
        <v/>
      </c>
      <c r="AA24" t="str">
        <f>IF(Run!$V22=0,"",Run!$V22)</f>
        <v/>
      </c>
      <c r="AB24" s="60" t="str">
        <f>Run!$W22</f>
        <v/>
      </c>
      <c r="AC24" t="str">
        <f>'Rope Bridge'!$M22</f>
        <v/>
      </c>
      <c r="AD24" t="str">
        <f>IF('Rope Bridge'!$N22=0,"",'Rope Bridge'!$N22)</f>
        <v/>
      </c>
      <c r="AE24" s="60" t="str">
        <f>'Rope Bridge'!$O22</f>
        <v/>
      </c>
      <c r="AG24" t="str">
        <f>'Rope Bridge'!$Q22</f>
        <v/>
      </c>
      <c r="AH24" t="str">
        <f>IF('Rope Bridge'!$R22=0,"",'Rope Bridge'!$R22)</f>
        <v/>
      </c>
      <c r="AI24" s="60" t="str">
        <f>'Rope Bridge'!$S22</f>
        <v/>
      </c>
      <c r="AK24" t="str">
        <f>'Rope Bridge'!$U22</f>
        <v/>
      </c>
      <c r="AL24" t="str">
        <f>IF('Rope Bridge'!$V22=0,"",'Rope Bridge'!$V22)</f>
        <v/>
      </c>
      <c r="AM24" s="60" t="str">
        <f>'Rope Bridge'!$W22</f>
        <v/>
      </c>
      <c r="AN24" t="str">
        <f>ptt!$M22</f>
        <v/>
      </c>
      <c r="AO24" t="str">
        <f>IF(ptt!$N22=0,"",ptt!$N22)</f>
        <v/>
      </c>
      <c r="AP24" s="60" t="str">
        <f>ptt!$O22</f>
        <v/>
      </c>
      <c r="AR24" t="str">
        <f>ptt!$Q22</f>
        <v/>
      </c>
      <c r="AS24" t="str">
        <f>IF(ptt!$R22=0,"",ptt!$R22)</f>
        <v/>
      </c>
      <c r="AT24" s="60" t="str">
        <f>ptt!$S22</f>
        <v/>
      </c>
      <c r="AV24" t="str">
        <f>ptt!$U22</f>
        <v/>
      </c>
      <c r="AW24" t="str">
        <f>IF(ptt!$V22=0,"",ptt!$V22)</f>
        <v/>
      </c>
      <c r="AX24" s="60" t="str">
        <f>ptt!$W22</f>
        <v/>
      </c>
      <c r="AY24" t="str">
        <f>'Tire Flip'!$M22</f>
        <v/>
      </c>
      <c r="AZ24" t="str">
        <f>IF('Tire Flip'!$N22=0,"",'Tire Flip'!$N22)</f>
        <v/>
      </c>
      <c r="BA24" s="60" t="str">
        <f>'Tire Flip'!$O22</f>
        <v/>
      </c>
      <c r="BC24" t="str">
        <f>'Tire Flip'!$Q22</f>
        <v/>
      </c>
      <c r="BD24" t="str">
        <f>IF('Tire Flip'!$R22=0,"",'Tire Flip'!$R22)</f>
        <v/>
      </c>
      <c r="BE24" s="60" t="str">
        <f>'Tire Flip'!$S22</f>
        <v/>
      </c>
      <c r="BG24" t="str">
        <f>'Tire Flip'!$U22</f>
        <v/>
      </c>
      <c r="BH24" t="str">
        <f>IF('Tire Flip'!$V22=0,"",'Tire Flip'!$V22)</f>
        <v/>
      </c>
      <c r="BI24" s="60" t="str">
        <f>'Tire Flip'!$W22</f>
        <v/>
      </c>
      <c r="BJ24" t="str">
        <f>'Gauntlet CCR'!$M22</f>
        <v/>
      </c>
      <c r="BK24" t="str">
        <f>IF('Gauntlet CCR'!$N22=0,"",'Gauntlet CCR'!$N22)</f>
        <v/>
      </c>
      <c r="BL24" s="60" t="str">
        <f>'Gauntlet CCR'!$O22</f>
        <v/>
      </c>
      <c r="BN24" t="str">
        <f>'Gauntlet CCR'!$Q22</f>
        <v/>
      </c>
      <c r="BO24" t="str">
        <f>IF('Gauntlet CCR'!$R22=0,"",'Gauntlet CCR'!$R22)</f>
        <v/>
      </c>
      <c r="BP24" s="60" t="str">
        <f>'Gauntlet CCR'!$S22</f>
        <v/>
      </c>
      <c r="BR24" t="str">
        <f>'Gauntlet CCR'!$U22</f>
        <v/>
      </c>
      <c r="BS24" t="str">
        <f>IF('Gauntlet CCR'!$V22=0,"",'Gauntlet CCR'!$V22)</f>
        <v/>
      </c>
      <c r="BT24" s="60" t="str">
        <f>'Gauntlet CCR'!$W22</f>
        <v/>
      </c>
      <c r="BU24" t="str">
        <f>'Ultimate Raider Male'!$M22</f>
        <v/>
      </c>
      <c r="BV24" t="str">
        <f>IF('Ultimate Raider Male'!$N22=0,"",'Ultimate Raider Male'!$N22)</f>
        <v/>
      </c>
      <c r="BW24" s="60" t="str">
        <f>'Ultimate Raider Male'!$O22</f>
        <v/>
      </c>
      <c r="CA24" s="60"/>
      <c r="CE24" s="60"/>
      <c r="CF24" t="str">
        <f>'Ultimate Raider Female'!$M22</f>
        <v/>
      </c>
      <c r="CG24" t="str">
        <f>IF('Ultimate Raider Female'!$N22=0,"",'Ultimate Raider Female'!$N22)</f>
        <v/>
      </c>
      <c r="CH24" s="60" t="str">
        <f>'Ultimate Raider Female'!$O22</f>
        <v/>
      </c>
      <c r="CL24" s="60"/>
      <c r="CP24" s="60"/>
      <c r="CQ24" t="str">
        <f>'Event 8'!$M22</f>
        <v/>
      </c>
      <c r="CR24" t="str">
        <f>IF('Event 8'!$N22=0,"",'Event 8'!$N22)</f>
        <v/>
      </c>
      <c r="CS24" s="60" t="str">
        <f>'Event 8'!$O22</f>
        <v/>
      </c>
      <c r="CU24" t="str">
        <f>'Event 8'!$Q22</f>
        <v/>
      </c>
      <c r="CV24" t="str">
        <f>IF('Event 8'!$R22=0,"",'Event 8'!$R22)</f>
        <v/>
      </c>
      <c r="CW24" s="60" t="str">
        <f>'Event 8'!$S22</f>
        <v/>
      </c>
      <c r="CY24" t="str">
        <f>'Event 8'!$U22</f>
        <v/>
      </c>
      <c r="CZ24" t="str">
        <f>IF('Event 8'!$V22=0,"",'Event 8'!$V22)</f>
        <v/>
      </c>
      <c r="DA24" s="60" t="str">
        <f>'Event 8'!$W22</f>
        <v/>
      </c>
      <c r="DB24" t="str">
        <f>'Event 9'!$M22</f>
        <v/>
      </c>
      <c r="DC24" t="str">
        <f>IF('Event 9'!$N22=0,"",'Event 9'!$N22)</f>
        <v/>
      </c>
      <c r="DD24" s="60" t="str">
        <f>'Event 9'!$O22</f>
        <v/>
      </c>
      <c r="DF24" t="str">
        <f>'Event 9'!$Q22</f>
        <v/>
      </c>
      <c r="DG24" t="str">
        <f>IF('Event 9'!$R22=0,"",'Event 9'!$R22)</f>
        <v/>
      </c>
      <c r="DH24" s="60" t="str">
        <f>'Event 9'!$S22</f>
        <v/>
      </c>
      <c r="DJ24" t="str">
        <f>'Event 9'!$U22</f>
        <v/>
      </c>
      <c r="DK24" t="str">
        <f>IF('Event 9'!$V22=0,"",'Event 9'!$V22)</f>
        <v/>
      </c>
      <c r="DL24" s="60" t="str">
        <f>'Event 9'!$W22</f>
        <v/>
      </c>
      <c r="DM24" t="str">
        <f>'Event 10'!$M22</f>
        <v/>
      </c>
      <c r="DN24" t="str">
        <f>IF('Event 10'!$N22=0,"",'Event 10'!$N22)</f>
        <v/>
      </c>
      <c r="DO24" s="60" t="str">
        <f>'Event 10'!$O22</f>
        <v/>
      </c>
      <c r="DQ24" t="str">
        <f>'Event 10'!$Q22</f>
        <v/>
      </c>
      <c r="DR24" t="str">
        <f>IF('Event 10'!$R22=0,"",'Event 10'!$R22)</f>
        <v/>
      </c>
      <c r="DS24" s="60" t="str">
        <f>'Event 10'!$S22</f>
        <v/>
      </c>
      <c r="DU24" t="str">
        <f>'Event 10'!$U22</f>
        <v/>
      </c>
      <c r="DV24" t="str">
        <f>IF('Event 10'!$V22=0,"",'Event 10'!$V22)</f>
        <v/>
      </c>
      <c r="DW24" s="60" t="str">
        <f>'Event 10'!$W22</f>
        <v/>
      </c>
    </row>
    <row r="25" spans="1:127" x14ac:dyDescent="0.3">
      <c r="A25">
        <v>21</v>
      </c>
      <c r="B25" t="str" cm="1">
        <f t="array" ref="B25">IFERROR(SMALL(_xlfn._xlws.FILTER(hhh!$AA:$AA,hhh!$B:$B='Results Sheet'!C$3),'Results Sheet'!A25),"")</f>
        <v/>
      </c>
      <c r="C25" t="str">
        <f>_xlfn.XLOOKUP(D25,hhh!$A:$A,hhh!$AB:$AB,"")</f>
        <v/>
      </c>
      <c r="D25" t="str" cm="1">
        <f t="array" ref="D25">_xlfn.XLOOKUP(B25,_xlfn._xlws.FILTER(hhh!$AA:$AA,hhh!$B:$B='Results Sheet'!C$3),_xlfn._xlws.FILTER(hhh!$A:$A,hhh!$B:$B='Results Sheet'!C$3),"")</f>
        <v/>
      </c>
      <c r="E25" t="str">
        <f>_xlfn.XLOOKUP(D25,hhh!$A:$A,hhh!$X:$X,"")</f>
        <v/>
      </c>
      <c r="G25">
        <v>21</v>
      </c>
      <c r="H25" t="str" cm="1">
        <f t="array" ref="H25">IFERROR(SMALL(_xlfn._xlws.FILTER(hhh!$AA:$AA,hhh!$B:$B='Results Sheet'!I$3),'Results Sheet'!G25),"")</f>
        <v/>
      </c>
      <c r="I25" t="str">
        <f>_xlfn.XLOOKUP(J25,hhh!$A:$A,hhh!$AB:$AB,"")</f>
        <v/>
      </c>
      <c r="J25" t="str" cm="1">
        <f t="array" ref="J25">_xlfn.XLOOKUP(H25,_xlfn._xlws.FILTER(hhh!$AA:$AA,hhh!$B:$B='Results Sheet'!I$3),_xlfn._xlws.FILTER(hhh!$A:$A,hhh!$B:$B='Results Sheet'!I$3),"")</f>
        <v/>
      </c>
      <c r="K25" t="str">
        <f>_xlfn.XLOOKUP(J25,hhh!$A:$A,hhh!$X:$X,"")</f>
        <v/>
      </c>
      <c r="M25">
        <v>21</v>
      </c>
      <c r="N25" t="str" cm="1">
        <f t="array" ref="N25">IFERROR(SMALL(_xlfn._xlws.FILTER(hhh!$AA:$AA,hhh!$B:$B='Results Sheet'!O$3),'Results Sheet'!M25),"")</f>
        <v/>
      </c>
      <c r="O25" t="str">
        <f>_xlfn.XLOOKUP(P25,hhh!$A:$A,hhh!$AB:$AB,"")</f>
        <v/>
      </c>
      <c r="P25" t="str" cm="1">
        <f t="array" ref="P25">_xlfn.XLOOKUP(N25,_xlfn._xlws.FILTER(hhh!$AA:$AA,hhh!$B:$B='Results Sheet'!O$3),_xlfn._xlws.FILTER(hhh!$A:$A,hhh!$B:$B='Results Sheet'!O$3),"")</f>
        <v/>
      </c>
      <c r="Q25" t="str">
        <f>_xlfn.XLOOKUP(P25,hhh!$A:$A,hhh!$X:$X,"")</f>
        <v/>
      </c>
      <c r="R25" t="str">
        <f>Run!$M23</f>
        <v/>
      </c>
      <c r="S25" t="str">
        <f>IF(Run!$N23=0,"",Run!$N23)</f>
        <v/>
      </c>
      <c r="T25" s="60" t="str">
        <f>Run!$O23</f>
        <v/>
      </c>
      <c r="V25" t="str">
        <f>Run!$Q23</f>
        <v/>
      </c>
      <c r="W25" t="str">
        <f>IF(Run!$R23=0,"",Run!$R23)</f>
        <v/>
      </c>
      <c r="X25" s="60" t="str">
        <f>Run!$S23</f>
        <v/>
      </c>
      <c r="Z25" t="str">
        <f>Run!$U23</f>
        <v/>
      </c>
      <c r="AA25" t="str">
        <f>IF(Run!$V23=0,"",Run!$V23)</f>
        <v/>
      </c>
      <c r="AB25" s="60" t="str">
        <f>Run!$W23</f>
        <v/>
      </c>
      <c r="AC25" t="str">
        <f>'Rope Bridge'!$M23</f>
        <v/>
      </c>
      <c r="AD25" t="str">
        <f>IF('Rope Bridge'!$N23=0,"",'Rope Bridge'!$N23)</f>
        <v/>
      </c>
      <c r="AE25" s="60" t="str">
        <f>'Rope Bridge'!$O23</f>
        <v/>
      </c>
      <c r="AG25" t="str">
        <f>'Rope Bridge'!$Q23</f>
        <v/>
      </c>
      <c r="AH25" t="str">
        <f>IF('Rope Bridge'!$R23=0,"",'Rope Bridge'!$R23)</f>
        <v/>
      </c>
      <c r="AI25" s="60" t="str">
        <f>'Rope Bridge'!$S23</f>
        <v/>
      </c>
      <c r="AK25" t="str">
        <f>'Rope Bridge'!$U23</f>
        <v/>
      </c>
      <c r="AL25" t="str">
        <f>IF('Rope Bridge'!$V23=0,"",'Rope Bridge'!$V23)</f>
        <v/>
      </c>
      <c r="AM25" s="60" t="str">
        <f>'Rope Bridge'!$W23</f>
        <v/>
      </c>
      <c r="AN25" t="str">
        <f>ptt!$M23</f>
        <v/>
      </c>
      <c r="AO25" t="str">
        <f>IF(ptt!$N23=0,"",ptt!$N23)</f>
        <v/>
      </c>
      <c r="AP25" s="60" t="str">
        <f>ptt!$O23</f>
        <v/>
      </c>
      <c r="AR25" t="str">
        <f>ptt!$Q23</f>
        <v/>
      </c>
      <c r="AS25" t="str">
        <f>IF(ptt!$R23=0,"",ptt!$R23)</f>
        <v/>
      </c>
      <c r="AT25" s="60" t="str">
        <f>ptt!$S23</f>
        <v/>
      </c>
      <c r="AV25" t="str">
        <f>ptt!$U23</f>
        <v/>
      </c>
      <c r="AW25" t="str">
        <f>IF(ptt!$V23=0,"",ptt!$V23)</f>
        <v/>
      </c>
      <c r="AX25" s="60" t="str">
        <f>ptt!$W23</f>
        <v/>
      </c>
      <c r="AY25" t="str">
        <f>'Tire Flip'!$M23</f>
        <v/>
      </c>
      <c r="AZ25" t="str">
        <f>IF('Tire Flip'!$N23=0,"",'Tire Flip'!$N23)</f>
        <v/>
      </c>
      <c r="BA25" s="60" t="str">
        <f>'Tire Flip'!$O23</f>
        <v/>
      </c>
      <c r="BC25" t="str">
        <f>'Tire Flip'!$Q23</f>
        <v/>
      </c>
      <c r="BD25" t="str">
        <f>IF('Tire Flip'!$R23=0,"",'Tire Flip'!$R23)</f>
        <v/>
      </c>
      <c r="BE25" s="60" t="str">
        <f>'Tire Flip'!$S23</f>
        <v/>
      </c>
      <c r="BG25" t="str">
        <f>'Tire Flip'!$U23</f>
        <v/>
      </c>
      <c r="BH25" t="str">
        <f>IF('Tire Flip'!$V23=0,"",'Tire Flip'!$V23)</f>
        <v/>
      </c>
      <c r="BI25" s="60" t="str">
        <f>'Tire Flip'!$W23</f>
        <v/>
      </c>
      <c r="BJ25" t="str">
        <f>'Gauntlet CCR'!$M23</f>
        <v/>
      </c>
      <c r="BK25" t="str">
        <f>IF('Gauntlet CCR'!$N23=0,"",'Gauntlet CCR'!$N23)</f>
        <v/>
      </c>
      <c r="BL25" s="60" t="str">
        <f>'Gauntlet CCR'!$O23</f>
        <v/>
      </c>
      <c r="BN25" t="str">
        <f>'Gauntlet CCR'!$Q23</f>
        <v/>
      </c>
      <c r="BO25" t="str">
        <f>IF('Gauntlet CCR'!$R23=0,"",'Gauntlet CCR'!$R23)</f>
        <v/>
      </c>
      <c r="BP25" s="60" t="str">
        <f>'Gauntlet CCR'!$S23</f>
        <v/>
      </c>
      <c r="BR25" t="str">
        <f>'Gauntlet CCR'!$U23</f>
        <v/>
      </c>
      <c r="BS25" t="str">
        <f>IF('Gauntlet CCR'!$V23=0,"",'Gauntlet CCR'!$V23)</f>
        <v/>
      </c>
      <c r="BT25" s="60" t="str">
        <f>'Gauntlet CCR'!$W23</f>
        <v/>
      </c>
      <c r="BU25" t="str">
        <f>'Ultimate Raider Male'!$M23</f>
        <v/>
      </c>
      <c r="BV25" t="str">
        <f>IF('Ultimate Raider Male'!$N23=0,"",'Ultimate Raider Male'!$N23)</f>
        <v/>
      </c>
      <c r="BW25" s="60" t="str">
        <f>'Ultimate Raider Male'!$O23</f>
        <v/>
      </c>
      <c r="CA25" s="60"/>
      <c r="CE25" s="60"/>
      <c r="CF25" t="str">
        <f>'Ultimate Raider Female'!$M23</f>
        <v/>
      </c>
      <c r="CG25" t="str">
        <f>IF('Ultimate Raider Female'!$N23=0,"",'Ultimate Raider Female'!$N23)</f>
        <v/>
      </c>
      <c r="CH25" s="60" t="str">
        <f>'Ultimate Raider Female'!$O23</f>
        <v/>
      </c>
      <c r="CL25" s="60"/>
      <c r="CP25" s="60"/>
      <c r="CQ25" t="str">
        <f>'Event 8'!$M23</f>
        <v/>
      </c>
      <c r="CR25" t="str">
        <f>IF('Event 8'!$N23=0,"",'Event 8'!$N23)</f>
        <v/>
      </c>
      <c r="CS25" s="60" t="str">
        <f>'Event 8'!$O23</f>
        <v/>
      </c>
      <c r="CU25" t="str">
        <f>'Event 8'!$Q23</f>
        <v/>
      </c>
      <c r="CV25" t="str">
        <f>IF('Event 8'!$R23=0,"",'Event 8'!$R23)</f>
        <v/>
      </c>
      <c r="CW25" s="60" t="str">
        <f>'Event 8'!$S23</f>
        <v/>
      </c>
      <c r="CY25" t="str">
        <f>'Event 8'!$U23</f>
        <v/>
      </c>
      <c r="CZ25" t="str">
        <f>IF('Event 8'!$V23=0,"",'Event 8'!$V23)</f>
        <v/>
      </c>
      <c r="DA25" s="60" t="str">
        <f>'Event 8'!$W23</f>
        <v/>
      </c>
      <c r="DB25" t="str">
        <f>'Event 9'!$M23</f>
        <v/>
      </c>
      <c r="DC25" t="str">
        <f>IF('Event 9'!$N23=0,"",'Event 9'!$N23)</f>
        <v/>
      </c>
      <c r="DD25" s="60" t="str">
        <f>'Event 9'!$O23</f>
        <v/>
      </c>
      <c r="DF25" t="str">
        <f>'Event 9'!$Q23</f>
        <v/>
      </c>
      <c r="DG25" t="str">
        <f>IF('Event 9'!$R23=0,"",'Event 9'!$R23)</f>
        <v/>
      </c>
      <c r="DH25" s="60" t="str">
        <f>'Event 9'!$S23</f>
        <v/>
      </c>
      <c r="DJ25" t="str">
        <f>'Event 9'!$U23</f>
        <v/>
      </c>
      <c r="DK25" t="str">
        <f>IF('Event 9'!$V23=0,"",'Event 9'!$V23)</f>
        <v/>
      </c>
      <c r="DL25" s="60" t="str">
        <f>'Event 9'!$W23</f>
        <v/>
      </c>
      <c r="DM25" t="str">
        <f>'Event 10'!$M23</f>
        <v/>
      </c>
      <c r="DN25" t="str">
        <f>IF('Event 10'!$N23=0,"",'Event 10'!$N23)</f>
        <v/>
      </c>
      <c r="DO25" s="60" t="str">
        <f>'Event 10'!$O23</f>
        <v/>
      </c>
      <c r="DQ25" t="str">
        <f>'Event 10'!$Q23</f>
        <v/>
      </c>
      <c r="DR25" t="str">
        <f>IF('Event 10'!$R23=0,"",'Event 10'!$R23)</f>
        <v/>
      </c>
      <c r="DS25" s="60" t="str">
        <f>'Event 10'!$S23</f>
        <v/>
      </c>
      <c r="DU25" t="str">
        <f>'Event 10'!$U23</f>
        <v/>
      </c>
      <c r="DV25" t="str">
        <f>IF('Event 10'!$V23=0,"",'Event 10'!$V23)</f>
        <v/>
      </c>
      <c r="DW25" s="60" t="str">
        <f>'Event 10'!$W23</f>
        <v/>
      </c>
    </row>
    <row r="26" spans="1:127" x14ac:dyDescent="0.3">
      <c r="A26">
        <v>22</v>
      </c>
      <c r="B26" t="str" cm="1">
        <f t="array" ref="B26">IFERROR(SMALL(_xlfn._xlws.FILTER(hhh!$AA:$AA,hhh!$B:$B='Results Sheet'!C$3),'Results Sheet'!A26),"")</f>
        <v/>
      </c>
      <c r="C26" t="str">
        <f>_xlfn.XLOOKUP(D26,hhh!$A:$A,hhh!$AB:$AB,"")</f>
        <v/>
      </c>
      <c r="D26" t="str" cm="1">
        <f t="array" ref="D26">_xlfn.XLOOKUP(B26,_xlfn._xlws.FILTER(hhh!$AA:$AA,hhh!$B:$B='Results Sheet'!C$3),_xlfn._xlws.FILTER(hhh!$A:$A,hhh!$B:$B='Results Sheet'!C$3),"")</f>
        <v/>
      </c>
      <c r="E26" t="str">
        <f>_xlfn.XLOOKUP(D26,hhh!$A:$A,hhh!$X:$X,"")</f>
        <v/>
      </c>
      <c r="G26">
        <v>22</v>
      </c>
      <c r="H26" t="str" cm="1">
        <f t="array" ref="H26">IFERROR(SMALL(_xlfn._xlws.FILTER(hhh!$AA:$AA,hhh!$B:$B='Results Sheet'!I$3),'Results Sheet'!G26),"")</f>
        <v/>
      </c>
      <c r="I26" t="str">
        <f>_xlfn.XLOOKUP(J26,hhh!$A:$A,hhh!$AB:$AB,"")</f>
        <v/>
      </c>
      <c r="J26" t="str" cm="1">
        <f t="array" ref="J26">_xlfn.XLOOKUP(H26,_xlfn._xlws.FILTER(hhh!$AA:$AA,hhh!$B:$B='Results Sheet'!I$3),_xlfn._xlws.FILTER(hhh!$A:$A,hhh!$B:$B='Results Sheet'!I$3),"")</f>
        <v/>
      </c>
      <c r="K26" t="str">
        <f>_xlfn.XLOOKUP(J26,hhh!$A:$A,hhh!$X:$X,"")</f>
        <v/>
      </c>
      <c r="M26">
        <v>22</v>
      </c>
      <c r="N26" t="str" cm="1">
        <f t="array" ref="N26">IFERROR(SMALL(_xlfn._xlws.FILTER(hhh!$AA:$AA,hhh!$B:$B='Results Sheet'!O$3),'Results Sheet'!M26),"")</f>
        <v/>
      </c>
      <c r="O26" t="str">
        <f>_xlfn.XLOOKUP(P26,hhh!$A:$A,hhh!$AB:$AB,"")</f>
        <v/>
      </c>
      <c r="P26" t="str" cm="1">
        <f t="array" ref="P26">_xlfn.XLOOKUP(N26,_xlfn._xlws.FILTER(hhh!$AA:$AA,hhh!$B:$B='Results Sheet'!O$3),_xlfn._xlws.FILTER(hhh!$A:$A,hhh!$B:$B='Results Sheet'!O$3),"")</f>
        <v/>
      </c>
      <c r="Q26" t="str">
        <f>_xlfn.XLOOKUP(P26,hhh!$A:$A,hhh!$X:$X,"")</f>
        <v/>
      </c>
      <c r="R26" t="str">
        <f>Run!$M24</f>
        <v/>
      </c>
      <c r="S26" t="str">
        <f>IF(Run!$N24=0,"",Run!$N24)</f>
        <v/>
      </c>
      <c r="T26" s="60" t="str">
        <f>Run!$O24</f>
        <v/>
      </c>
      <c r="V26" t="str">
        <f>Run!$Q24</f>
        <v/>
      </c>
      <c r="W26" t="str">
        <f>IF(Run!$R24=0,"",Run!$R24)</f>
        <v/>
      </c>
      <c r="X26" s="60" t="str">
        <f>Run!$S24</f>
        <v/>
      </c>
      <c r="Z26" t="str">
        <f>Run!$U24</f>
        <v/>
      </c>
      <c r="AA26" t="str">
        <f>IF(Run!$V24=0,"",Run!$V24)</f>
        <v/>
      </c>
      <c r="AB26" s="60" t="str">
        <f>Run!$W24</f>
        <v/>
      </c>
      <c r="AC26" t="str">
        <f>'Rope Bridge'!$M24</f>
        <v/>
      </c>
      <c r="AD26" t="str">
        <f>IF('Rope Bridge'!$N24=0,"",'Rope Bridge'!$N24)</f>
        <v/>
      </c>
      <c r="AE26" s="60" t="str">
        <f>'Rope Bridge'!$O24</f>
        <v/>
      </c>
      <c r="AG26" t="str">
        <f>'Rope Bridge'!$Q24</f>
        <v/>
      </c>
      <c r="AH26" t="str">
        <f>IF('Rope Bridge'!$R24=0,"",'Rope Bridge'!$R24)</f>
        <v/>
      </c>
      <c r="AI26" s="60" t="str">
        <f>'Rope Bridge'!$S24</f>
        <v/>
      </c>
      <c r="AK26" t="str">
        <f>'Rope Bridge'!$U24</f>
        <v/>
      </c>
      <c r="AL26" t="str">
        <f>IF('Rope Bridge'!$V24=0,"",'Rope Bridge'!$V24)</f>
        <v/>
      </c>
      <c r="AM26" s="60" t="str">
        <f>'Rope Bridge'!$W24</f>
        <v/>
      </c>
      <c r="AN26" t="str">
        <f>ptt!$M24</f>
        <v/>
      </c>
      <c r="AO26" t="str">
        <f>IF(ptt!$N24=0,"",ptt!$N24)</f>
        <v/>
      </c>
      <c r="AP26" s="60" t="str">
        <f>ptt!$O24</f>
        <v/>
      </c>
      <c r="AR26" t="str">
        <f>ptt!$Q24</f>
        <v/>
      </c>
      <c r="AS26" t="str">
        <f>IF(ptt!$R24=0,"",ptt!$R24)</f>
        <v/>
      </c>
      <c r="AT26" s="60" t="str">
        <f>ptt!$S24</f>
        <v/>
      </c>
      <c r="AV26" t="str">
        <f>ptt!$U24</f>
        <v/>
      </c>
      <c r="AW26" t="str">
        <f>IF(ptt!$V24=0,"",ptt!$V24)</f>
        <v/>
      </c>
      <c r="AX26" s="60" t="str">
        <f>ptt!$W24</f>
        <v/>
      </c>
      <c r="AY26" t="str">
        <f>'Tire Flip'!$M24</f>
        <v/>
      </c>
      <c r="AZ26" t="str">
        <f>IF('Tire Flip'!$N24=0,"",'Tire Flip'!$N24)</f>
        <v/>
      </c>
      <c r="BA26" s="60" t="str">
        <f>'Tire Flip'!$O24</f>
        <v/>
      </c>
      <c r="BC26" t="str">
        <f>'Tire Flip'!$Q24</f>
        <v/>
      </c>
      <c r="BD26" t="str">
        <f>IF('Tire Flip'!$R24=0,"",'Tire Flip'!$R24)</f>
        <v/>
      </c>
      <c r="BE26" s="60" t="str">
        <f>'Tire Flip'!$S24</f>
        <v/>
      </c>
      <c r="BG26" t="str">
        <f>'Tire Flip'!$U24</f>
        <v/>
      </c>
      <c r="BH26" t="str">
        <f>IF('Tire Flip'!$V24=0,"",'Tire Flip'!$V24)</f>
        <v/>
      </c>
      <c r="BI26" s="60" t="str">
        <f>'Tire Flip'!$W24</f>
        <v/>
      </c>
      <c r="BJ26" t="str">
        <f>'Gauntlet CCR'!$M24</f>
        <v/>
      </c>
      <c r="BK26" t="str">
        <f>IF('Gauntlet CCR'!$N24=0,"",'Gauntlet CCR'!$N24)</f>
        <v/>
      </c>
      <c r="BL26" s="60" t="str">
        <f>'Gauntlet CCR'!$O24</f>
        <v/>
      </c>
      <c r="BN26" t="str">
        <f>'Gauntlet CCR'!$Q24</f>
        <v/>
      </c>
      <c r="BO26" t="str">
        <f>IF('Gauntlet CCR'!$R24=0,"",'Gauntlet CCR'!$R24)</f>
        <v/>
      </c>
      <c r="BP26" s="60" t="str">
        <f>'Gauntlet CCR'!$S24</f>
        <v/>
      </c>
      <c r="BR26" t="str">
        <f>'Gauntlet CCR'!$U24</f>
        <v/>
      </c>
      <c r="BS26" t="str">
        <f>IF('Gauntlet CCR'!$V24=0,"",'Gauntlet CCR'!$V24)</f>
        <v/>
      </c>
      <c r="BT26" s="60" t="str">
        <f>'Gauntlet CCR'!$W24</f>
        <v/>
      </c>
      <c r="BU26" t="str">
        <f>'Ultimate Raider Male'!$M24</f>
        <v/>
      </c>
      <c r="BV26" t="str">
        <f>IF('Ultimate Raider Male'!$N24=0,"",'Ultimate Raider Male'!$N24)</f>
        <v/>
      </c>
      <c r="BW26" s="60" t="str">
        <f>'Ultimate Raider Male'!$O24</f>
        <v/>
      </c>
      <c r="CA26" s="60"/>
      <c r="CE26" s="60"/>
      <c r="CF26" t="str">
        <f>'Ultimate Raider Female'!$M24</f>
        <v/>
      </c>
      <c r="CG26" t="str">
        <f>IF('Ultimate Raider Female'!$N24=0,"",'Ultimate Raider Female'!$N24)</f>
        <v/>
      </c>
      <c r="CH26" s="60" t="str">
        <f>'Ultimate Raider Female'!$O24</f>
        <v/>
      </c>
      <c r="CL26" s="60"/>
      <c r="CP26" s="60"/>
      <c r="CQ26" t="str">
        <f>'Event 8'!$M24</f>
        <v/>
      </c>
      <c r="CR26" t="str">
        <f>IF('Event 8'!$N24=0,"",'Event 8'!$N24)</f>
        <v/>
      </c>
      <c r="CS26" s="60" t="str">
        <f>'Event 8'!$O24</f>
        <v/>
      </c>
      <c r="CU26" t="str">
        <f>'Event 8'!$Q24</f>
        <v/>
      </c>
      <c r="CV26" t="str">
        <f>IF('Event 8'!$R24=0,"",'Event 8'!$R24)</f>
        <v/>
      </c>
      <c r="CW26" s="60" t="str">
        <f>'Event 8'!$S24</f>
        <v/>
      </c>
      <c r="CY26" t="str">
        <f>'Event 8'!$U24</f>
        <v/>
      </c>
      <c r="CZ26" t="str">
        <f>IF('Event 8'!$V24=0,"",'Event 8'!$V24)</f>
        <v/>
      </c>
      <c r="DA26" s="60" t="str">
        <f>'Event 8'!$W24</f>
        <v/>
      </c>
      <c r="DB26" t="str">
        <f>'Event 9'!$M24</f>
        <v/>
      </c>
      <c r="DC26" t="str">
        <f>IF('Event 9'!$N24=0,"",'Event 9'!$N24)</f>
        <v/>
      </c>
      <c r="DD26" s="60" t="str">
        <f>'Event 9'!$O24</f>
        <v/>
      </c>
      <c r="DF26" t="str">
        <f>'Event 9'!$Q24</f>
        <v/>
      </c>
      <c r="DG26" t="str">
        <f>IF('Event 9'!$R24=0,"",'Event 9'!$R24)</f>
        <v/>
      </c>
      <c r="DH26" s="60" t="str">
        <f>'Event 9'!$S24</f>
        <v/>
      </c>
      <c r="DJ26" t="str">
        <f>'Event 9'!$U24</f>
        <v/>
      </c>
      <c r="DK26" t="str">
        <f>IF('Event 9'!$V24=0,"",'Event 9'!$V24)</f>
        <v/>
      </c>
      <c r="DL26" s="60" t="str">
        <f>'Event 9'!$W24</f>
        <v/>
      </c>
      <c r="DM26" t="str">
        <f>'Event 10'!$M24</f>
        <v/>
      </c>
      <c r="DN26" t="str">
        <f>IF('Event 10'!$N24=0,"",'Event 10'!$N24)</f>
        <v/>
      </c>
      <c r="DO26" s="60" t="str">
        <f>'Event 10'!$O24</f>
        <v/>
      </c>
      <c r="DQ26" t="str">
        <f>'Event 10'!$Q24</f>
        <v/>
      </c>
      <c r="DR26" t="str">
        <f>IF('Event 10'!$R24=0,"",'Event 10'!$R24)</f>
        <v/>
      </c>
      <c r="DS26" s="60" t="str">
        <f>'Event 10'!$S24</f>
        <v/>
      </c>
      <c r="DU26" t="str">
        <f>'Event 10'!$U24</f>
        <v/>
      </c>
      <c r="DV26" t="str">
        <f>IF('Event 10'!$V24=0,"",'Event 10'!$V24)</f>
        <v/>
      </c>
      <c r="DW26" s="60" t="str">
        <f>'Event 10'!$W24</f>
        <v/>
      </c>
    </row>
    <row r="27" spans="1:127" x14ac:dyDescent="0.3">
      <c r="A27">
        <v>23</v>
      </c>
      <c r="B27" t="str" cm="1">
        <f t="array" ref="B27">IFERROR(SMALL(_xlfn._xlws.FILTER(hhh!$AA:$AA,hhh!$B:$B='Results Sheet'!C$3),'Results Sheet'!A27),"")</f>
        <v/>
      </c>
      <c r="C27" t="str">
        <f>_xlfn.XLOOKUP(D27,hhh!$A:$A,hhh!$AB:$AB,"")</f>
        <v/>
      </c>
      <c r="D27" t="str" cm="1">
        <f t="array" ref="D27">_xlfn.XLOOKUP(B27,_xlfn._xlws.FILTER(hhh!$AA:$AA,hhh!$B:$B='Results Sheet'!C$3),_xlfn._xlws.FILTER(hhh!$A:$A,hhh!$B:$B='Results Sheet'!C$3),"")</f>
        <v/>
      </c>
      <c r="E27" t="str">
        <f>_xlfn.XLOOKUP(D27,hhh!$A:$A,hhh!$X:$X,"")</f>
        <v/>
      </c>
      <c r="G27">
        <v>23</v>
      </c>
      <c r="H27" t="str" cm="1">
        <f t="array" ref="H27">IFERROR(SMALL(_xlfn._xlws.FILTER(hhh!$AA:$AA,hhh!$B:$B='Results Sheet'!I$3),'Results Sheet'!G27),"")</f>
        <v/>
      </c>
      <c r="I27" t="str">
        <f>_xlfn.XLOOKUP(J27,hhh!$A:$A,hhh!$AB:$AB,"")</f>
        <v/>
      </c>
      <c r="J27" t="str" cm="1">
        <f t="array" ref="J27">_xlfn.XLOOKUP(H27,_xlfn._xlws.FILTER(hhh!$AA:$AA,hhh!$B:$B='Results Sheet'!I$3),_xlfn._xlws.FILTER(hhh!$A:$A,hhh!$B:$B='Results Sheet'!I$3),"")</f>
        <v/>
      </c>
      <c r="K27" t="str">
        <f>_xlfn.XLOOKUP(J27,hhh!$A:$A,hhh!$X:$X,"")</f>
        <v/>
      </c>
      <c r="M27">
        <v>23</v>
      </c>
      <c r="N27" t="str" cm="1">
        <f t="array" ref="N27">IFERROR(SMALL(_xlfn._xlws.FILTER(hhh!$AA:$AA,hhh!$B:$B='Results Sheet'!O$3),'Results Sheet'!M27),"")</f>
        <v/>
      </c>
      <c r="O27" t="str">
        <f>_xlfn.XLOOKUP(P27,hhh!$A:$A,hhh!$AB:$AB,"")</f>
        <v/>
      </c>
      <c r="P27" t="str" cm="1">
        <f t="array" ref="P27">_xlfn.XLOOKUP(N27,_xlfn._xlws.FILTER(hhh!$AA:$AA,hhh!$B:$B='Results Sheet'!O$3),_xlfn._xlws.FILTER(hhh!$A:$A,hhh!$B:$B='Results Sheet'!O$3),"")</f>
        <v/>
      </c>
      <c r="Q27" t="str">
        <f>_xlfn.XLOOKUP(P27,hhh!$A:$A,hhh!$X:$X,"")</f>
        <v/>
      </c>
      <c r="R27" t="str">
        <f>Run!$M25</f>
        <v/>
      </c>
      <c r="S27" t="str">
        <f>IF(Run!$N25=0,"",Run!$N25)</f>
        <v/>
      </c>
      <c r="T27" s="60" t="str">
        <f>Run!$O25</f>
        <v/>
      </c>
      <c r="V27" t="str">
        <f>Run!$Q25</f>
        <v/>
      </c>
      <c r="W27" t="str">
        <f>IF(Run!$R25=0,"",Run!$R25)</f>
        <v/>
      </c>
      <c r="X27" s="60" t="str">
        <f>Run!$S25</f>
        <v/>
      </c>
      <c r="Z27" t="str">
        <f>Run!$U25</f>
        <v/>
      </c>
      <c r="AA27" t="str">
        <f>IF(Run!$V25=0,"",Run!$V25)</f>
        <v/>
      </c>
      <c r="AB27" s="60" t="str">
        <f>Run!$W25</f>
        <v/>
      </c>
      <c r="AC27" t="str">
        <f>'Rope Bridge'!$M25</f>
        <v/>
      </c>
      <c r="AD27" t="str">
        <f>IF('Rope Bridge'!$N25=0,"",'Rope Bridge'!$N25)</f>
        <v/>
      </c>
      <c r="AE27" s="60" t="str">
        <f>'Rope Bridge'!$O25</f>
        <v/>
      </c>
      <c r="AG27" t="str">
        <f>'Rope Bridge'!$Q25</f>
        <v/>
      </c>
      <c r="AH27" t="str">
        <f>IF('Rope Bridge'!$R25=0,"",'Rope Bridge'!$R25)</f>
        <v/>
      </c>
      <c r="AI27" s="60" t="str">
        <f>'Rope Bridge'!$S25</f>
        <v/>
      </c>
      <c r="AK27" t="str">
        <f>'Rope Bridge'!$U25</f>
        <v/>
      </c>
      <c r="AL27" t="str">
        <f>IF('Rope Bridge'!$V25=0,"",'Rope Bridge'!$V25)</f>
        <v/>
      </c>
      <c r="AM27" s="60" t="str">
        <f>'Rope Bridge'!$W25</f>
        <v/>
      </c>
      <c r="AN27" t="str">
        <f>ptt!$M25</f>
        <v/>
      </c>
      <c r="AO27" t="str">
        <f>IF(ptt!$N25=0,"",ptt!$N25)</f>
        <v/>
      </c>
      <c r="AP27" s="60" t="str">
        <f>ptt!$O25</f>
        <v/>
      </c>
      <c r="AR27" t="str">
        <f>ptt!$Q25</f>
        <v/>
      </c>
      <c r="AS27" t="str">
        <f>IF(ptt!$R25=0,"",ptt!$R25)</f>
        <v/>
      </c>
      <c r="AT27" s="60" t="str">
        <f>ptt!$S25</f>
        <v/>
      </c>
      <c r="AV27" t="str">
        <f>ptt!$U25</f>
        <v/>
      </c>
      <c r="AW27" t="str">
        <f>IF(ptt!$V25=0,"",ptt!$V25)</f>
        <v/>
      </c>
      <c r="AX27" s="60" t="str">
        <f>ptt!$W25</f>
        <v/>
      </c>
      <c r="AY27" t="str">
        <f>'Tire Flip'!$M25</f>
        <v/>
      </c>
      <c r="AZ27" t="str">
        <f>IF('Tire Flip'!$N25=0,"",'Tire Flip'!$N25)</f>
        <v/>
      </c>
      <c r="BA27" s="60" t="str">
        <f>'Tire Flip'!$O25</f>
        <v/>
      </c>
      <c r="BC27" t="str">
        <f>'Tire Flip'!$Q25</f>
        <v/>
      </c>
      <c r="BD27" t="str">
        <f>IF('Tire Flip'!$R25=0,"",'Tire Flip'!$R25)</f>
        <v/>
      </c>
      <c r="BE27" s="60" t="str">
        <f>'Tire Flip'!$S25</f>
        <v/>
      </c>
      <c r="BG27" t="str">
        <f>'Tire Flip'!$U25</f>
        <v/>
      </c>
      <c r="BH27" t="str">
        <f>IF('Tire Flip'!$V25=0,"",'Tire Flip'!$V25)</f>
        <v/>
      </c>
      <c r="BI27" s="60" t="str">
        <f>'Tire Flip'!$W25</f>
        <v/>
      </c>
      <c r="BJ27" t="str">
        <f>'Gauntlet CCR'!$M25</f>
        <v/>
      </c>
      <c r="BK27" t="str">
        <f>IF('Gauntlet CCR'!$N25=0,"",'Gauntlet CCR'!$N25)</f>
        <v/>
      </c>
      <c r="BL27" s="60" t="str">
        <f>'Gauntlet CCR'!$O25</f>
        <v/>
      </c>
      <c r="BN27" t="str">
        <f>'Gauntlet CCR'!$Q25</f>
        <v/>
      </c>
      <c r="BO27" t="str">
        <f>IF('Gauntlet CCR'!$R25=0,"",'Gauntlet CCR'!$R25)</f>
        <v/>
      </c>
      <c r="BP27" s="60" t="str">
        <f>'Gauntlet CCR'!$S25</f>
        <v/>
      </c>
      <c r="BR27" t="str">
        <f>'Gauntlet CCR'!$U25</f>
        <v/>
      </c>
      <c r="BS27" t="str">
        <f>IF('Gauntlet CCR'!$V25=0,"",'Gauntlet CCR'!$V25)</f>
        <v/>
      </c>
      <c r="BT27" s="60" t="str">
        <f>'Gauntlet CCR'!$W25</f>
        <v/>
      </c>
      <c r="BU27" t="str">
        <f>'Ultimate Raider Male'!$M25</f>
        <v/>
      </c>
      <c r="BV27" t="str">
        <f>IF('Ultimate Raider Male'!$N25=0,"",'Ultimate Raider Male'!$N25)</f>
        <v/>
      </c>
      <c r="BW27" s="60" t="str">
        <f>'Ultimate Raider Male'!$O25</f>
        <v/>
      </c>
      <c r="CA27" s="60"/>
      <c r="CE27" s="60"/>
      <c r="CF27" t="str">
        <f>'Ultimate Raider Female'!$M25</f>
        <v/>
      </c>
      <c r="CG27" t="str">
        <f>IF('Ultimate Raider Female'!$N25=0,"",'Ultimate Raider Female'!$N25)</f>
        <v/>
      </c>
      <c r="CH27" s="60" t="str">
        <f>'Ultimate Raider Female'!$O25</f>
        <v/>
      </c>
      <c r="CL27" s="60"/>
      <c r="CP27" s="60"/>
      <c r="CQ27" t="str">
        <f>'Event 8'!$M25</f>
        <v/>
      </c>
      <c r="CR27" t="str">
        <f>IF('Event 8'!$N25=0,"",'Event 8'!$N25)</f>
        <v/>
      </c>
      <c r="CS27" s="60" t="str">
        <f>'Event 8'!$O25</f>
        <v/>
      </c>
      <c r="CU27" t="str">
        <f>'Event 8'!$Q25</f>
        <v/>
      </c>
      <c r="CV27" t="str">
        <f>IF('Event 8'!$R25=0,"",'Event 8'!$R25)</f>
        <v/>
      </c>
      <c r="CW27" s="60" t="str">
        <f>'Event 8'!$S25</f>
        <v/>
      </c>
      <c r="CY27" t="str">
        <f>'Event 8'!$U25</f>
        <v/>
      </c>
      <c r="CZ27" t="str">
        <f>IF('Event 8'!$V25=0,"",'Event 8'!$V25)</f>
        <v/>
      </c>
      <c r="DA27" s="60" t="str">
        <f>'Event 8'!$W25</f>
        <v/>
      </c>
      <c r="DB27" t="str">
        <f>'Event 9'!$M25</f>
        <v/>
      </c>
      <c r="DC27" t="str">
        <f>IF('Event 9'!$N25=0,"",'Event 9'!$N25)</f>
        <v/>
      </c>
      <c r="DD27" s="60" t="str">
        <f>'Event 9'!$O25</f>
        <v/>
      </c>
      <c r="DF27" t="str">
        <f>'Event 9'!$Q25</f>
        <v/>
      </c>
      <c r="DG27" t="str">
        <f>IF('Event 9'!$R25=0,"",'Event 9'!$R25)</f>
        <v/>
      </c>
      <c r="DH27" s="60" t="str">
        <f>'Event 9'!$S25</f>
        <v/>
      </c>
      <c r="DJ27" t="str">
        <f>'Event 9'!$U25</f>
        <v/>
      </c>
      <c r="DK27" t="str">
        <f>IF('Event 9'!$V25=0,"",'Event 9'!$V25)</f>
        <v/>
      </c>
      <c r="DL27" s="60" t="str">
        <f>'Event 9'!$W25</f>
        <v/>
      </c>
      <c r="DM27" t="str">
        <f>'Event 10'!$M25</f>
        <v/>
      </c>
      <c r="DN27" t="str">
        <f>IF('Event 10'!$N25=0,"",'Event 10'!$N25)</f>
        <v/>
      </c>
      <c r="DO27" s="60" t="str">
        <f>'Event 10'!$O25</f>
        <v/>
      </c>
      <c r="DQ27" t="str">
        <f>'Event 10'!$Q25</f>
        <v/>
      </c>
      <c r="DR27" t="str">
        <f>IF('Event 10'!$R25=0,"",'Event 10'!$R25)</f>
        <v/>
      </c>
      <c r="DS27" s="60" t="str">
        <f>'Event 10'!$S25</f>
        <v/>
      </c>
      <c r="DU27" t="str">
        <f>'Event 10'!$U25</f>
        <v/>
      </c>
      <c r="DV27" t="str">
        <f>IF('Event 10'!$V25=0,"",'Event 10'!$V25)</f>
        <v/>
      </c>
      <c r="DW27" s="60" t="str">
        <f>'Event 10'!$W25</f>
        <v/>
      </c>
    </row>
    <row r="28" spans="1:127" x14ac:dyDescent="0.3">
      <c r="A28">
        <v>24</v>
      </c>
      <c r="B28" t="str" cm="1">
        <f t="array" ref="B28">IFERROR(SMALL(_xlfn._xlws.FILTER(hhh!$AA:$AA,hhh!$B:$B='Results Sheet'!C$3),'Results Sheet'!A28),"")</f>
        <v/>
      </c>
      <c r="C28" t="str">
        <f>_xlfn.XLOOKUP(D28,hhh!$A:$A,hhh!$AB:$AB,"")</f>
        <v/>
      </c>
      <c r="D28" t="str" cm="1">
        <f t="array" ref="D28">_xlfn.XLOOKUP(B28,_xlfn._xlws.FILTER(hhh!$AA:$AA,hhh!$B:$B='Results Sheet'!C$3),_xlfn._xlws.FILTER(hhh!$A:$A,hhh!$B:$B='Results Sheet'!C$3),"")</f>
        <v/>
      </c>
      <c r="E28" t="str">
        <f>_xlfn.XLOOKUP(D28,hhh!$A:$A,hhh!$X:$X,"")</f>
        <v/>
      </c>
      <c r="G28">
        <v>24</v>
      </c>
      <c r="H28" t="str" cm="1">
        <f t="array" ref="H28">IFERROR(SMALL(_xlfn._xlws.FILTER(hhh!$AA:$AA,hhh!$B:$B='Results Sheet'!I$3),'Results Sheet'!G28),"")</f>
        <v/>
      </c>
      <c r="I28" t="str">
        <f>_xlfn.XLOOKUP(J28,hhh!$A:$A,hhh!$AB:$AB,"")</f>
        <v/>
      </c>
      <c r="J28" t="str" cm="1">
        <f t="array" ref="J28">_xlfn.XLOOKUP(H28,_xlfn._xlws.FILTER(hhh!$AA:$AA,hhh!$B:$B='Results Sheet'!I$3),_xlfn._xlws.FILTER(hhh!$A:$A,hhh!$B:$B='Results Sheet'!I$3),"")</f>
        <v/>
      </c>
      <c r="K28" t="str">
        <f>_xlfn.XLOOKUP(J28,hhh!$A:$A,hhh!$X:$X,"")</f>
        <v/>
      </c>
      <c r="M28">
        <v>24</v>
      </c>
      <c r="N28" t="str" cm="1">
        <f t="array" ref="N28">IFERROR(SMALL(_xlfn._xlws.FILTER(hhh!$AA:$AA,hhh!$B:$B='Results Sheet'!O$3),'Results Sheet'!M28),"")</f>
        <v/>
      </c>
      <c r="O28" t="str">
        <f>_xlfn.XLOOKUP(P28,hhh!$A:$A,hhh!$AB:$AB,"")</f>
        <v/>
      </c>
      <c r="P28" t="str" cm="1">
        <f t="array" ref="P28">_xlfn.XLOOKUP(N28,_xlfn._xlws.FILTER(hhh!$AA:$AA,hhh!$B:$B='Results Sheet'!O$3),_xlfn._xlws.FILTER(hhh!$A:$A,hhh!$B:$B='Results Sheet'!O$3),"")</f>
        <v/>
      </c>
      <c r="Q28" t="str">
        <f>_xlfn.XLOOKUP(P28,hhh!$A:$A,hhh!$X:$X,"")</f>
        <v/>
      </c>
      <c r="R28" t="str">
        <f>Run!$M26</f>
        <v/>
      </c>
      <c r="S28" t="str">
        <f>IF(Run!$N26=0,"",Run!$N26)</f>
        <v/>
      </c>
      <c r="T28" s="60" t="str">
        <f>Run!$O26</f>
        <v/>
      </c>
      <c r="V28" t="str">
        <f>Run!$Q26</f>
        <v/>
      </c>
      <c r="W28" t="str">
        <f>IF(Run!$R26=0,"",Run!$R26)</f>
        <v/>
      </c>
      <c r="X28" s="60" t="str">
        <f>Run!$S26</f>
        <v/>
      </c>
      <c r="Z28" t="str">
        <f>Run!$U26</f>
        <v/>
      </c>
      <c r="AA28" t="str">
        <f>IF(Run!$V26=0,"",Run!$V26)</f>
        <v/>
      </c>
      <c r="AB28" s="60" t="str">
        <f>Run!$W26</f>
        <v/>
      </c>
      <c r="AC28" t="str">
        <f>'Rope Bridge'!$M26</f>
        <v/>
      </c>
      <c r="AD28" t="str">
        <f>IF('Rope Bridge'!$N26=0,"",'Rope Bridge'!$N26)</f>
        <v/>
      </c>
      <c r="AE28" s="60" t="str">
        <f>'Rope Bridge'!$O26</f>
        <v/>
      </c>
      <c r="AG28" t="str">
        <f>'Rope Bridge'!$Q26</f>
        <v/>
      </c>
      <c r="AH28" t="str">
        <f>IF('Rope Bridge'!$R26=0,"",'Rope Bridge'!$R26)</f>
        <v/>
      </c>
      <c r="AI28" s="60" t="str">
        <f>'Rope Bridge'!$S26</f>
        <v/>
      </c>
      <c r="AK28" t="str">
        <f>'Rope Bridge'!$U26</f>
        <v/>
      </c>
      <c r="AL28" t="str">
        <f>IF('Rope Bridge'!$V26=0,"",'Rope Bridge'!$V26)</f>
        <v/>
      </c>
      <c r="AM28" s="60" t="str">
        <f>'Rope Bridge'!$W26</f>
        <v/>
      </c>
      <c r="AN28" t="str">
        <f>ptt!$M26</f>
        <v/>
      </c>
      <c r="AO28" t="str">
        <f>IF(ptt!$N26=0,"",ptt!$N26)</f>
        <v/>
      </c>
      <c r="AP28" s="60" t="str">
        <f>ptt!$O26</f>
        <v/>
      </c>
      <c r="AR28" t="str">
        <f>ptt!$Q26</f>
        <v/>
      </c>
      <c r="AS28" t="str">
        <f>IF(ptt!$R26=0,"",ptt!$R26)</f>
        <v/>
      </c>
      <c r="AT28" s="60" t="str">
        <f>ptt!$S26</f>
        <v/>
      </c>
      <c r="AV28" t="str">
        <f>ptt!$U26</f>
        <v/>
      </c>
      <c r="AW28" t="str">
        <f>IF(ptt!$V26=0,"",ptt!$V26)</f>
        <v/>
      </c>
      <c r="AX28" s="60" t="str">
        <f>ptt!$W26</f>
        <v/>
      </c>
      <c r="AY28" t="str">
        <f>'Tire Flip'!$M26</f>
        <v/>
      </c>
      <c r="AZ28" t="str">
        <f>IF('Tire Flip'!$N26=0,"",'Tire Flip'!$N26)</f>
        <v/>
      </c>
      <c r="BA28" s="60" t="str">
        <f>'Tire Flip'!$O26</f>
        <v/>
      </c>
      <c r="BC28" t="str">
        <f>'Tire Flip'!$Q26</f>
        <v/>
      </c>
      <c r="BD28" t="str">
        <f>IF('Tire Flip'!$R26=0,"",'Tire Flip'!$R26)</f>
        <v/>
      </c>
      <c r="BE28" s="60" t="str">
        <f>'Tire Flip'!$S26</f>
        <v/>
      </c>
      <c r="BG28" t="str">
        <f>'Tire Flip'!$U26</f>
        <v/>
      </c>
      <c r="BH28" t="str">
        <f>IF('Tire Flip'!$V26=0,"",'Tire Flip'!$V26)</f>
        <v/>
      </c>
      <c r="BI28" s="60" t="str">
        <f>'Tire Flip'!$W26</f>
        <v/>
      </c>
      <c r="BJ28" t="str">
        <f>'Gauntlet CCR'!$M26</f>
        <v/>
      </c>
      <c r="BK28" t="str">
        <f>IF('Gauntlet CCR'!$N26=0,"",'Gauntlet CCR'!$N26)</f>
        <v/>
      </c>
      <c r="BL28" s="60" t="str">
        <f>'Gauntlet CCR'!$O26</f>
        <v/>
      </c>
      <c r="BN28" t="str">
        <f>'Gauntlet CCR'!$Q26</f>
        <v/>
      </c>
      <c r="BO28" t="str">
        <f>IF('Gauntlet CCR'!$R26=0,"",'Gauntlet CCR'!$R26)</f>
        <v/>
      </c>
      <c r="BP28" s="60" t="str">
        <f>'Gauntlet CCR'!$S26</f>
        <v/>
      </c>
      <c r="BR28" t="str">
        <f>'Gauntlet CCR'!$U26</f>
        <v/>
      </c>
      <c r="BS28" t="str">
        <f>IF('Gauntlet CCR'!$V26=0,"",'Gauntlet CCR'!$V26)</f>
        <v/>
      </c>
      <c r="BT28" s="60" t="str">
        <f>'Gauntlet CCR'!$W26</f>
        <v/>
      </c>
      <c r="BU28" t="str">
        <f>'Ultimate Raider Male'!$M26</f>
        <v/>
      </c>
      <c r="BV28" t="str">
        <f>IF('Ultimate Raider Male'!$N26=0,"",'Ultimate Raider Male'!$N26)</f>
        <v/>
      </c>
      <c r="BW28" s="60" t="str">
        <f>'Ultimate Raider Male'!$O26</f>
        <v/>
      </c>
      <c r="CA28" s="60"/>
      <c r="CE28" s="60"/>
      <c r="CF28" t="str">
        <f>'Ultimate Raider Female'!$M26</f>
        <v/>
      </c>
      <c r="CG28" t="str">
        <f>IF('Ultimate Raider Female'!$N26=0,"",'Ultimate Raider Female'!$N26)</f>
        <v/>
      </c>
      <c r="CH28" s="60" t="str">
        <f>'Ultimate Raider Female'!$O26</f>
        <v/>
      </c>
      <c r="CL28" s="60"/>
      <c r="CP28" s="60"/>
      <c r="CQ28" t="str">
        <f>'Event 8'!$M26</f>
        <v/>
      </c>
      <c r="CR28" t="str">
        <f>IF('Event 8'!$N26=0,"",'Event 8'!$N26)</f>
        <v/>
      </c>
      <c r="CS28" s="60" t="str">
        <f>'Event 8'!$O26</f>
        <v/>
      </c>
      <c r="CU28" t="str">
        <f>'Event 8'!$Q26</f>
        <v/>
      </c>
      <c r="CV28" t="str">
        <f>IF('Event 8'!$R26=0,"",'Event 8'!$R26)</f>
        <v/>
      </c>
      <c r="CW28" s="60" t="str">
        <f>'Event 8'!$S26</f>
        <v/>
      </c>
      <c r="CY28" t="str">
        <f>'Event 8'!$U26</f>
        <v/>
      </c>
      <c r="CZ28" t="str">
        <f>IF('Event 8'!$V26=0,"",'Event 8'!$V26)</f>
        <v/>
      </c>
      <c r="DA28" s="60" t="str">
        <f>'Event 8'!$W26</f>
        <v/>
      </c>
      <c r="DB28" t="str">
        <f>'Event 9'!$M26</f>
        <v/>
      </c>
      <c r="DC28" t="str">
        <f>IF('Event 9'!$N26=0,"",'Event 9'!$N26)</f>
        <v/>
      </c>
      <c r="DD28" s="60" t="str">
        <f>'Event 9'!$O26</f>
        <v/>
      </c>
      <c r="DF28" t="str">
        <f>'Event 9'!$Q26</f>
        <v/>
      </c>
      <c r="DG28" t="str">
        <f>IF('Event 9'!$R26=0,"",'Event 9'!$R26)</f>
        <v/>
      </c>
      <c r="DH28" s="60" t="str">
        <f>'Event 9'!$S26</f>
        <v/>
      </c>
      <c r="DJ28" t="str">
        <f>'Event 9'!$U26</f>
        <v/>
      </c>
      <c r="DK28" t="str">
        <f>IF('Event 9'!$V26=0,"",'Event 9'!$V26)</f>
        <v/>
      </c>
      <c r="DL28" s="60" t="str">
        <f>'Event 9'!$W26</f>
        <v/>
      </c>
      <c r="DM28" t="str">
        <f>'Event 10'!$M26</f>
        <v/>
      </c>
      <c r="DN28" t="str">
        <f>IF('Event 10'!$N26=0,"",'Event 10'!$N26)</f>
        <v/>
      </c>
      <c r="DO28" s="60" t="str">
        <f>'Event 10'!$O26</f>
        <v/>
      </c>
      <c r="DQ28" t="str">
        <f>'Event 10'!$Q26</f>
        <v/>
      </c>
      <c r="DR28" t="str">
        <f>IF('Event 10'!$R26=0,"",'Event 10'!$R26)</f>
        <v/>
      </c>
      <c r="DS28" s="60" t="str">
        <f>'Event 10'!$S26</f>
        <v/>
      </c>
      <c r="DU28" t="str">
        <f>'Event 10'!$U26</f>
        <v/>
      </c>
      <c r="DV28" t="str">
        <f>IF('Event 10'!$V26=0,"",'Event 10'!$V26)</f>
        <v/>
      </c>
      <c r="DW28" s="60" t="str">
        <f>'Event 10'!$W26</f>
        <v/>
      </c>
    </row>
    <row r="29" spans="1:127" x14ac:dyDescent="0.3">
      <c r="A29">
        <v>25</v>
      </c>
      <c r="B29" t="str" cm="1">
        <f t="array" ref="B29">IFERROR(SMALL(_xlfn._xlws.FILTER(hhh!$AA:$AA,hhh!$B:$B='Results Sheet'!C$3),'Results Sheet'!A29),"")</f>
        <v/>
      </c>
      <c r="C29" t="str">
        <f>_xlfn.XLOOKUP(D29,hhh!$A:$A,hhh!$AB:$AB,"")</f>
        <v/>
      </c>
      <c r="D29" t="str" cm="1">
        <f t="array" ref="D29">_xlfn.XLOOKUP(B29,_xlfn._xlws.FILTER(hhh!$AA:$AA,hhh!$B:$B='Results Sheet'!C$3),_xlfn._xlws.FILTER(hhh!$A:$A,hhh!$B:$B='Results Sheet'!C$3),"")</f>
        <v/>
      </c>
      <c r="E29" t="str">
        <f>_xlfn.XLOOKUP(D29,hhh!$A:$A,hhh!$X:$X,"")</f>
        <v/>
      </c>
      <c r="G29">
        <v>25</v>
      </c>
      <c r="H29" t="str" cm="1">
        <f t="array" ref="H29">IFERROR(SMALL(_xlfn._xlws.FILTER(hhh!$AA:$AA,hhh!$B:$B='Results Sheet'!I$3),'Results Sheet'!G29),"")</f>
        <v/>
      </c>
      <c r="I29" t="str">
        <f>_xlfn.XLOOKUP(J29,hhh!$A:$A,hhh!$AB:$AB,"")</f>
        <v/>
      </c>
      <c r="J29" t="str" cm="1">
        <f t="array" ref="J29">_xlfn.XLOOKUP(H29,_xlfn._xlws.FILTER(hhh!$AA:$AA,hhh!$B:$B='Results Sheet'!I$3),_xlfn._xlws.FILTER(hhh!$A:$A,hhh!$B:$B='Results Sheet'!I$3),"")</f>
        <v/>
      </c>
      <c r="K29" t="str">
        <f>_xlfn.XLOOKUP(J29,hhh!$A:$A,hhh!$X:$X,"")</f>
        <v/>
      </c>
      <c r="M29">
        <v>25</v>
      </c>
      <c r="N29" t="str" cm="1">
        <f t="array" ref="N29">IFERROR(SMALL(_xlfn._xlws.FILTER(hhh!$AA:$AA,hhh!$B:$B='Results Sheet'!O$3),'Results Sheet'!M29),"")</f>
        <v/>
      </c>
      <c r="O29" t="str">
        <f>_xlfn.XLOOKUP(P29,hhh!$A:$A,hhh!$AB:$AB,"")</f>
        <v/>
      </c>
      <c r="P29" t="str" cm="1">
        <f t="array" ref="P29">_xlfn.XLOOKUP(N29,_xlfn._xlws.FILTER(hhh!$AA:$AA,hhh!$B:$B='Results Sheet'!O$3),_xlfn._xlws.FILTER(hhh!$A:$A,hhh!$B:$B='Results Sheet'!O$3),"")</f>
        <v/>
      </c>
      <c r="Q29" t="str">
        <f>_xlfn.XLOOKUP(P29,hhh!$A:$A,hhh!$X:$X,"")</f>
        <v/>
      </c>
      <c r="R29" t="str">
        <f>Run!$M27</f>
        <v/>
      </c>
      <c r="S29" t="str">
        <f>IF(Run!$N27=0,"",Run!$N27)</f>
        <v/>
      </c>
      <c r="T29" s="60" t="str">
        <f>Run!$O27</f>
        <v/>
      </c>
      <c r="V29" t="str">
        <f>Run!$Q27</f>
        <v/>
      </c>
      <c r="W29" t="str">
        <f>IF(Run!$R27=0,"",Run!$R27)</f>
        <v/>
      </c>
      <c r="X29" s="60" t="str">
        <f>Run!$S27</f>
        <v/>
      </c>
      <c r="Z29" t="str">
        <f>Run!$U27</f>
        <v/>
      </c>
      <c r="AA29" t="str">
        <f>IF(Run!$V27=0,"",Run!$V27)</f>
        <v/>
      </c>
      <c r="AB29" s="60" t="str">
        <f>Run!$W27</f>
        <v/>
      </c>
      <c r="AC29" t="str">
        <f>'Rope Bridge'!$M27</f>
        <v/>
      </c>
      <c r="AD29" t="str">
        <f>IF('Rope Bridge'!$N27=0,"",'Rope Bridge'!$N27)</f>
        <v/>
      </c>
      <c r="AE29" s="60" t="str">
        <f>'Rope Bridge'!$O27</f>
        <v/>
      </c>
      <c r="AG29" t="str">
        <f>'Rope Bridge'!$Q27</f>
        <v/>
      </c>
      <c r="AH29" t="str">
        <f>IF('Rope Bridge'!$R27=0,"",'Rope Bridge'!$R27)</f>
        <v/>
      </c>
      <c r="AI29" s="60" t="str">
        <f>'Rope Bridge'!$S27</f>
        <v/>
      </c>
      <c r="AK29" t="str">
        <f>'Rope Bridge'!$U27</f>
        <v/>
      </c>
      <c r="AL29" t="str">
        <f>IF('Rope Bridge'!$V27=0,"",'Rope Bridge'!$V27)</f>
        <v/>
      </c>
      <c r="AM29" s="60" t="str">
        <f>'Rope Bridge'!$W27</f>
        <v/>
      </c>
      <c r="AN29" t="str">
        <f>ptt!$M27</f>
        <v/>
      </c>
      <c r="AO29" t="str">
        <f>IF(ptt!$N27=0,"",ptt!$N27)</f>
        <v/>
      </c>
      <c r="AP29" s="60" t="str">
        <f>ptt!$O27</f>
        <v/>
      </c>
      <c r="AR29" t="str">
        <f>ptt!$Q27</f>
        <v/>
      </c>
      <c r="AS29" t="str">
        <f>IF(ptt!$R27=0,"",ptt!$R27)</f>
        <v/>
      </c>
      <c r="AT29" s="60" t="str">
        <f>ptt!$S27</f>
        <v/>
      </c>
      <c r="AV29" t="str">
        <f>ptt!$U27</f>
        <v/>
      </c>
      <c r="AW29" t="str">
        <f>IF(ptt!$V27=0,"",ptt!$V27)</f>
        <v/>
      </c>
      <c r="AX29" s="60" t="str">
        <f>ptt!$W27</f>
        <v/>
      </c>
      <c r="AY29" t="str">
        <f>'Tire Flip'!$M27</f>
        <v/>
      </c>
      <c r="AZ29" t="str">
        <f>IF('Tire Flip'!$N27=0,"",'Tire Flip'!$N27)</f>
        <v/>
      </c>
      <c r="BA29" s="60" t="str">
        <f>'Tire Flip'!$O27</f>
        <v/>
      </c>
      <c r="BC29" t="str">
        <f>'Tire Flip'!$Q27</f>
        <v/>
      </c>
      <c r="BD29" t="str">
        <f>IF('Tire Flip'!$R27=0,"",'Tire Flip'!$R27)</f>
        <v/>
      </c>
      <c r="BE29" s="60" t="str">
        <f>'Tire Flip'!$S27</f>
        <v/>
      </c>
      <c r="BG29" t="str">
        <f>'Tire Flip'!$U27</f>
        <v/>
      </c>
      <c r="BH29" t="str">
        <f>IF('Tire Flip'!$V27=0,"",'Tire Flip'!$V27)</f>
        <v/>
      </c>
      <c r="BI29" s="60" t="str">
        <f>'Tire Flip'!$W27</f>
        <v/>
      </c>
      <c r="BJ29" t="str">
        <f>'Gauntlet CCR'!$M27</f>
        <v/>
      </c>
      <c r="BK29" t="str">
        <f>IF('Gauntlet CCR'!$N27=0,"",'Gauntlet CCR'!$N27)</f>
        <v/>
      </c>
      <c r="BL29" s="60" t="str">
        <f>'Gauntlet CCR'!$O27</f>
        <v/>
      </c>
      <c r="BN29" t="str">
        <f>'Gauntlet CCR'!$Q27</f>
        <v/>
      </c>
      <c r="BO29" t="str">
        <f>IF('Gauntlet CCR'!$R27=0,"",'Gauntlet CCR'!$R27)</f>
        <v/>
      </c>
      <c r="BP29" s="60" t="str">
        <f>'Gauntlet CCR'!$S27</f>
        <v/>
      </c>
      <c r="BR29" t="str">
        <f>'Gauntlet CCR'!$U27</f>
        <v/>
      </c>
      <c r="BS29" t="str">
        <f>IF('Gauntlet CCR'!$V27=0,"",'Gauntlet CCR'!$V27)</f>
        <v/>
      </c>
      <c r="BT29" s="60" t="str">
        <f>'Gauntlet CCR'!$W27</f>
        <v/>
      </c>
      <c r="BU29" t="str">
        <f>'Ultimate Raider Male'!$M27</f>
        <v/>
      </c>
      <c r="BV29" t="str">
        <f>IF('Ultimate Raider Male'!$N27=0,"",'Ultimate Raider Male'!$N27)</f>
        <v/>
      </c>
      <c r="BW29" s="60" t="str">
        <f>'Ultimate Raider Male'!$O27</f>
        <v/>
      </c>
      <c r="CA29" s="60"/>
      <c r="CE29" s="60"/>
      <c r="CF29" t="str">
        <f>'Ultimate Raider Female'!$M27</f>
        <v/>
      </c>
      <c r="CG29" t="str">
        <f>IF('Ultimate Raider Female'!$N27=0,"",'Ultimate Raider Female'!$N27)</f>
        <v/>
      </c>
      <c r="CH29" s="60" t="str">
        <f>'Ultimate Raider Female'!$O27</f>
        <v/>
      </c>
      <c r="CL29" s="60"/>
      <c r="CP29" s="60"/>
      <c r="CQ29" t="str">
        <f>'Event 8'!$M27</f>
        <v/>
      </c>
      <c r="CR29" t="str">
        <f>IF('Event 8'!$N27=0,"",'Event 8'!$N27)</f>
        <v/>
      </c>
      <c r="CS29" s="60" t="str">
        <f>'Event 8'!$O27</f>
        <v/>
      </c>
      <c r="CU29" t="str">
        <f>'Event 8'!$Q27</f>
        <v/>
      </c>
      <c r="CV29" t="str">
        <f>IF('Event 8'!$R27=0,"",'Event 8'!$R27)</f>
        <v/>
      </c>
      <c r="CW29" s="60" t="str">
        <f>'Event 8'!$S27</f>
        <v/>
      </c>
      <c r="CY29" t="str">
        <f>'Event 8'!$U27</f>
        <v/>
      </c>
      <c r="CZ29" t="str">
        <f>IF('Event 8'!$V27=0,"",'Event 8'!$V27)</f>
        <v/>
      </c>
      <c r="DA29" s="60" t="str">
        <f>'Event 8'!$W27</f>
        <v/>
      </c>
      <c r="DB29" t="str">
        <f>'Event 9'!$M27</f>
        <v/>
      </c>
      <c r="DC29" t="str">
        <f>IF('Event 9'!$N27=0,"",'Event 9'!$N27)</f>
        <v/>
      </c>
      <c r="DD29" s="60" t="str">
        <f>'Event 9'!$O27</f>
        <v/>
      </c>
      <c r="DF29" t="str">
        <f>'Event 9'!$Q27</f>
        <v/>
      </c>
      <c r="DG29" t="str">
        <f>IF('Event 9'!$R27=0,"",'Event 9'!$R27)</f>
        <v/>
      </c>
      <c r="DH29" s="60" t="str">
        <f>'Event 9'!$S27</f>
        <v/>
      </c>
      <c r="DJ29" t="str">
        <f>'Event 9'!$U27</f>
        <v/>
      </c>
      <c r="DK29" t="str">
        <f>IF('Event 9'!$V27=0,"",'Event 9'!$V27)</f>
        <v/>
      </c>
      <c r="DL29" s="60" t="str">
        <f>'Event 9'!$W27</f>
        <v/>
      </c>
      <c r="DM29" t="str">
        <f>'Event 10'!$M27</f>
        <v/>
      </c>
      <c r="DN29" t="str">
        <f>IF('Event 10'!$N27=0,"",'Event 10'!$N27)</f>
        <v/>
      </c>
      <c r="DO29" s="60" t="str">
        <f>'Event 10'!$O27</f>
        <v/>
      </c>
      <c r="DQ29" t="str">
        <f>'Event 10'!$Q27</f>
        <v/>
      </c>
      <c r="DR29" t="str">
        <f>IF('Event 10'!$R27=0,"",'Event 10'!$R27)</f>
        <v/>
      </c>
      <c r="DS29" s="60" t="str">
        <f>'Event 10'!$S27</f>
        <v/>
      </c>
      <c r="DU29" t="str">
        <f>'Event 10'!$U27</f>
        <v/>
      </c>
      <c r="DV29" t="str">
        <f>IF('Event 10'!$V27=0,"",'Event 10'!$V27)</f>
        <v/>
      </c>
      <c r="DW29" s="60" t="str">
        <f>'Event 10'!$W27</f>
        <v/>
      </c>
    </row>
    <row r="30" spans="1:127" x14ac:dyDescent="0.3">
      <c r="A30">
        <v>26</v>
      </c>
      <c r="B30" t="str" cm="1">
        <f t="array" ref="B30">IFERROR(SMALL(_xlfn._xlws.FILTER(hhh!$AA:$AA,hhh!$B:$B='Results Sheet'!C$3),'Results Sheet'!A30),"")</f>
        <v/>
      </c>
      <c r="C30" t="str">
        <f>_xlfn.XLOOKUP(D30,hhh!$A:$A,hhh!$AB:$AB,"")</f>
        <v/>
      </c>
      <c r="D30" t="str" cm="1">
        <f t="array" ref="D30">_xlfn.XLOOKUP(B30,_xlfn._xlws.FILTER(hhh!$AA:$AA,hhh!$B:$B='Results Sheet'!C$3),_xlfn._xlws.FILTER(hhh!$A:$A,hhh!$B:$B='Results Sheet'!C$3),"")</f>
        <v/>
      </c>
      <c r="E30" t="str">
        <f>_xlfn.XLOOKUP(D30,hhh!$A:$A,hhh!$X:$X,"")</f>
        <v/>
      </c>
      <c r="G30">
        <v>26</v>
      </c>
      <c r="H30" t="str" cm="1">
        <f t="array" ref="H30">IFERROR(SMALL(_xlfn._xlws.FILTER(hhh!$AA:$AA,hhh!$B:$B='Results Sheet'!I$3),'Results Sheet'!G30),"")</f>
        <v/>
      </c>
      <c r="I30" t="str">
        <f>_xlfn.XLOOKUP(J30,hhh!$A:$A,hhh!$AB:$AB,"")</f>
        <v/>
      </c>
      <c r="J30" t="str" cm="1">
        <f t="array" ref="J30">_xlfn.XLOOKUP(H30,_xlfn._xlws.FILTER(hhh!$AA:$AA,hhh!$B:$B='Results Sheet'!I$3),_xlfn._xlws.FILTER(hhh!$A:$A,hhh!$B:$B='Results Sheet'!I$3),"")</f>
        <v/>
      </c>
      <c r="K30" t="str">
        <f>_xlfn.XLOOKUP(J30,hhh!$A:$A,hhh!$X:$X,"")</f>
        <v/>
      </c>
      <c r="M30">
        <v>26</v>
      </c>
      <c r="N30" t="str" cm="1">
        <f t="array" ref="N30">IFERROR(SMALL(_xlfn._xlws.FILTER(hhh!$AA:$AA,hhh!$B:$B='Results Sheet'!O$3),'Results Sheet'!M30),"")</f>
        <v/>
      </c>
      <c r="O30" t="str">
        <f>_xlfn.XLOOKUP(P30,hhh!$A:$A,hhh!$AB:$AB,"")</f>
        <v/>
      </c>
      <c r="P30" t="str" cm="1">
        <f t="array" ref="P30">_xlfn.XLOOKUP(N30,_xlfn._xlws.FILTER(hhh!$AA:$AA,hhh!$B:$B='Results Sheet'!O$3),_xlfn._xlws.FILTER(hhh!$A:$A,hhh!$B:$B='Results Sheet'!O$3),"")</f>
        <v/>
      </c>
      <c r="Q30" t="str">
        <f>_xlfn.XLOOKUP(P30,hhh!$A:$A,hhh!$X:$X,"")</f>
        <v/>
      </c>
      <c r="R30" t="str">
        <f>Run!$M28</f>
        <v/>
      </c>
      <c r="S30" t="str">
        <f>IF(Run!$N28=0,"",Run!$N28)</f>
        <v/>
      </c>
      <c r="T30" s="60" t="str">
        <f>Run!$O28</f>
        <v/>
      </c>
      <c r="V30" t="str">
        <f>Run!$Q28</f>
        <v/>
      </c>
      <c r="W30" t="str">
        <f>IF(Run!$R28=0,"",Run!$R28)</f>
        <v/>
      </c>
      <c r="X30" s="60" t="str">
        <f>Run!$S28</f>
        <v/>
      </c>
      <c r="Z30" t="str">
        <f>Run!$U28</f>
        <v/>
      </c>
      <c r="AA30" t="str">
        <f>IF(Run!$V28=0,"",Run!$V28)</f>
        <v/>
      </c>
      <c r="AB30" s="60" t="str">
        <f>Run!$W28</f>
        <v/>
      </c>
      <c r="AC30" t="str">
        <f>'Rope Bridge'!$M28</f>
        <v/>
      </c>
      <c r="AD30" t="str">
        <f>IF('Rope Bridge'!$N28=0,"",'Rope Bridge'!$N28)</f>
        <v/>
      </c>
      <c r="AE30" s="60" t="str">
        <f>'Rope Bridge'!$O28</f>
        <v/>
      </c>
      <c r="AG30" t="str">
        <f>'Rope Bridge'!$Q28</f>
        <v/>
      </c>
      <c r="AH30" t="str">
        <f>IF('Rope Bridge'!$R28=0,"",'Rope Bridge'!$R28)</f>
        <v/>
      </c>
      <c r="AI30" s="60" t="str">
        <f>'Rope Bridge'!$S28</f>
        <v/>
      </c>
      <c r="AK30" t="str">
        <f>'Rope Bridge'!$U28</f>
        <v/>
      </c>
      <c r="AL30" t="str">
        <f>IF('Rope Bridge'!$V28=0,"",'Rope Bridge'!$V28)</f>
        <v/>
      </c>
      <c r="AM30" s="60" t="str">
        <f>'Rope Bridge'!$W28</f>
        <v/>
      </c>
      <c r="AN30" t="str">
        <f>ptt!$M28</f>
        <v/>
      </c>
      <c r="AO30" t="str">
        <f>IF(ptt!$N28=0,"",ptt!$N28)</f>
        <v/>
      </c>
      <c r="AP30" s="60" t="str">
        <f>ptt!$O28</f>
        <v/>
      </c>
      <c r="AR30" t="str">
        <f>ptt!$Q28</f>
        <v/>
      </c>
      <c r="AS30" t="str">
        <f>IF(ptt!$R28=0,"",ptt!$R28)</f>
        <v/>
      </c>
      <c r="AT30" s="60" t="str">
        <f>ptt!$S28</f>
        <v/>
      </c>
      <c r="AV30" t="str">
        <f>ptt!$U28</f>
        <v/>
      </c>
      <c r="AW30" t="str">
        <f>IF(ptt!$V28=0,"",ptt!$V28)</f>
        <v/>
      </c>
      <c r="AX30" s="60" t="str">
        <f>ptt!$W28</f>
        <v/>
      </c>
      <c r="AY30" t="str">
        <f>'Tire Flip'!$M28</f>
        <v/>
      </c>
      <c r="AZ30" t="str">
        <f>IF('Tire Flip'!$N28=0,"",'Tire Flip'!$N28)</f>
        <v/>
      </c>
      <c r="BA30" s="60" t="str">
        <f>'Tire Flip'!$O28</f>
        <v/>
      </c>
      <c r="BC30" t="str">
        <f>'Tire Flip'!$Q28</f>
        <v/>
      </c>
      <c r="BD30" t="str">
        <f>IF('Tire Flip'!$R28=0,"",'Tire Flip'!$R28)</f>
        <v/>
      </c>
      <c r="BE30" s="60" t="str">
        <f>'Tire Flip'!$S28</f>
        <v/>
      </c>
      <c r="BG30" t="str">
        <f>'Tire Flip'!$U28</f>
        <v/>
      </c>
      <c r="BH30" t="str">
        <f>IF('Tire Flip'!$V28=0,"",'Tire Flip'!$V28)</f>
        <v/>
      </c>
      <c r="BI30" s="60" t="str">
        <f>'Tire Flip'!$W28</f>
        <v/>
      </c>
      <c r="BJ30" t="str">
        <f>'Gauntlet CCR'!$M28</f>
        <v/>
      </c>
      <c r="BK30" t="str">
        <f>IF('Gauntlet CCR'!$N28=0,"",'Gauntlet CCR'!$N28)</f>
        <v/>
      </c>
      <c r="BL30" s="60" t="str">
        <f>'Gauntlet CCR'!$O28</f>
        <v/>
      </c>
      <c r="BN30" t="str">
        <f>'Gauntlet CCR'!$Q28</f>
        <v/>
      </c>
      <c r="BO30" t="str">
        <f>IF('Gauntlet CCR'!$R28=0,"",'Gauntlet CCR'!$R28)</f>
        <v/>
      </c>
      <c r="BP30" s="60" t="str">
        <f>'Gauntlet CCR'!$S28</f>
        <v/>
      </c>
      <c r="BR30" t="str">
        <f>'Gauntlet CCR'!$U28</f>
        <v/>
      </c>
      <c r="BS30" t="str">
        <f>IF('Gauntlet CCR'!$V28=0,"",'Gauntlet CCR'!$V28)</f>
        <v/>
      </c>
      <c r="BT30" s="60" t="str">
        <f>'Gauntlet CCR'!$W28</f>
        <v/>
      </c>
      <c r="BU30" t="str">
        <f>'Ultimate Raider Male'!$M28</f>
        <v/>
      </c>
      <c r="BV30" t="str">
        <f>IF('Ultimate Raider Male'!$N28=0,"",'Ultimate Raider Male'!$N28)</f>
        <v/>
      </c>
      <c r="BW30" s="60" t="str">
        <f>'Ultimate Raider Male'!$O28</f>
        <v/>
      </c>
      <c r="CA30" s="60"/>
      <c r="CE30" s="60"/>
      <c r="CF30" t="str">
        <f>'Ultimate Raider Female'!$M28</f>
        <v/>
      </c>
      <c r="CG30" t="str">
        <f>IF('Ultimate Raider Female'!$N28=0,"",'Ultimate Raider Female'!$N28)</f>
        <v/>
      </c>
      <c r="CH30" s="60" t="str">
        <f>'Ultimate Raider Female'!$O28</f>
        <v/>
      </c>
      <c r="CL30" s="60"/>
      <c r="CP30" s="60"/>
      <c r="CQ30" t="str">
        <f>'Event 8'!$M28</f>
        <v/>
      </c>
      <c r="CR30" t="str">
        <f>IF('Event 8'!$N28=0,"",'Event 8'!$N28)</f>
        <v/>
      </c>
      <c r="CS30" s="60" t="str">
        <f>'Event 8'!$O28</f>
        <v/>
      </c>
      <c r="CU30" t="str">
        <f>'Event 8'!$Q28</f>
        <v/>
      </c>
      <c r="CV30" t="str">
        <f>IF('Event 8'!$R28=0,"",'Event 8'!$R28)</f>
        <v/>
      </c>
      <c r="CW30" s="60" t="str">
        <f>'Event 8'!$S28</f>
        <v/>
      </c>
      <c r="CY30" t="str">
        <f>'Event 8'!$U28</f>
        <v/>
      </c>
      <c r="CZ30" t="str">
        <f>IF('Event 8'!$V28=0,"",'Event 8'!$V28)</f>
        <v/>
      </c>
      <c r="DA30" s="60" t="str">
        <f>'Event 8'!$W28</f>
        <v/>
      </c>
      <c r="DB30" t="str">
        <f>'Event 9'!$M28</f>
        <v/>
      </c>
      <c r="DC30" t="str">
        <f>IF('Event 9'!$N28=0,"",'Event 9'!$N28)</f>
        <v/>
      </c>
      <c r="DD30" s="60" t="str">
        <f>'Event 9'!$O28</f>
        <v/>
      </c>
      <c r="DF30" t="str">
        <f>'Event 9'!$Q28</f>
        <v/>
      </c>
      <c r="DG30" t="str">
        <f>IF('Event 9'!$R28=0,"",'Event 9'!$R28)</f>
        <v/>
      </c>
      <c r="DH30" s="60" t="str">
        <f>'Event 9'!$S28</f>
        <v/>
      </c>
      <c r="DJ30" t="str">
        <f>'Event 9'!$U28</f>
        <v/>
      </c>
      <c r="DK30" t="str">
        <f>IF('Event 9'!$V28=0,"",'Event 9'!$V28)</f>
        <v/>
      </c>
      <c r="DL30" s="60" t="str">
        <f>'Event 9'!$W28</f>
        <v/>
      </c>
      <c r="DM30" t="str">
        <f>'Event 10'!$M28</f>
        <v/>
      </c>
      <c r="DN30" t="str">
        <f>IF('Event 10'!$N28=0,"",'Event 10'!$N28)</f>
        <v/>
      </c>
      <c r="DO30" s="60" t="str">
        <f>'Event 10'!$O28</f>
        <v/>
      </c>
      <c r="DQ30" t="str">
        <f>'Event 10'!$Q28</f>
        <v/>
      </c>
      <c r="DR30" t="str">
        <f>IF('Event 10'!$R28=0,"",'Event 10'!$R28)</f>
        <v/>
      </c>
      <c r="DS30" s="60" t="str">
        <f>'Event 10'!$S28</f>
        <v/>
      </c>
      <c r="DU30" t="str">
        <f>'Event 10'!$U28</f>
        <v/>
      </c>
      <c r="DV30" t="str">
        <f>IF('Event 10'!$V28=0,"",'Event 10'!$V28)</f>
        <v/>
      </c>
      <c r="DW30" s="60" t="str">
        <f>'Event 10'!$W28</f>
        <v/>
      </c>
    </row>
    <row r="31" spans="1:127" x14ac:dyDescent="0.3">
      <c r="A31">
        <v>27</v>
      </c>
      <c r="B31" t="str" cm="1">
        <f t="array" ref="B31">IFERROR(SMALL(_xlfn._xlws.FILTER(hhh!$AA:$AA,hhh!$B:$B='Results Sheet'!C$3),'Results Sheet'!A31),"")</f>
        <v/>
      </c>
      <c r="C31" t="str">
        <f>_xlfn.XLOOKUP(D31,hhh!$A:$A,hhh!$AB:$AB,"")</f>
        <v/>
      </c>
      <c r="D31" t="str" cm="1">
        <f t="array" ref="D31">_xlfn.XLOOKUP(B31,_xlfn._xlws.FILTER(hhh!$AA:$AA,hhh!$B:$B='Results Sheet'!C$3),_xlfn._xlws.FILTER(hhh!$A:$A,hhh!$B:$B='Results Sheet'!C$3),"")</f>
        <v/>
      </c>
      <c r="E31" t="str">
        <f>_xlfn.XLOOKUP(D31,hhh!$A:$A,hhh!$X:$X,"")</f>
        <v/>
      </c>
      <c r="G31">
        <v>27</v>
      </c>
      <c r="H31" t="str" cm="1">
        <f t="array" ref="H31">IFERROR(SMALL(_xlfn._xlws.FILTER(hhh!$AA:$AA,hhh!$B:$B='Results Sheet'!I$3),'Results Sheet'!G31),"")</f>
        <v/>
      </c>
      <c r="I31" t="str">
        <f>_xlfn.XLOOKUP(J31,hhh!$A:$A,hhh!$AB:$AB,"")</f>
        <v/>
      </c>
      <c r="J31" t="str" cm="1">
        <f t="array" ref="J31">_xlfn.XLOOKUP(H31,_xlfn._xlws.FILTER(hhh!$AA:$AA,hhh!$B:$B='Results Sheet'!I$3),_xlfn._xlws.FILTER(hhh!$A:$A,hhh!$B:$B='Results Sheet'!I$3),"")</f>
        <v/>
      </c>
      <c r="K31" t="str">
        <f>_xlfn.XLOOKUP(J31,hhh!$A:$A,hhh!$X:$X,"")</f>
        <v/>
      </c>
      <c r="M31">
        <v>27</v>
      </c>
      <c r="N31" t="str" cm="1">
        <f t="array" ref="N31">IFERROR(SMALL(_xlfn._xlws.FILTER(hhh!$AA:$AA,hhh!$B:$B='Results Sheet'!O$3),'Results Sheet'!M31),"")</f>
        <v/>
      </c>
      <c r="O31" t="str">
        <f>_xlfn.XLOOKUP(P31,hhh!$A:$A,hhh!$AB:$AB,"")</f>
        <v/>
      </c>
      <c r="P31" t="str" cm="1">
        <f t="array" ref="P31">_xlfn.XLOOKUP(N31,_xlfn._xlws.FILTER(hhh!$AA:$AA,hhh!$B:$B='Results Sheet'!O$3),_xlfn._xlws.FILTER(hhh!$A:$A,hhh!$B:$B='Results Sheet'!O$3),"")</f>
        <v/>
      </c>
      <c r="Q31" t="str">
        <f>_xlfn.XLOOKUP(P31,hhh!$A:$A,hhh!$X:$X,"")</f>
        <v/>
      </c>
      <c r="R31" t="str">
        <f>Run!$M29</f>
        <v/>
      </c>
      <c r="S31" t="str">
        <f>IF(Run!$N29=0,"",Run!$N29)</f>
        <v/>
      </c>
      <c r="T31" s="60" t="str">
        <f>Run!$O29</f>
        <v/>
      </c>
      <c r="V31" t="str">
        <f>Run!$Q29</f>
        <v/>
      </c>
      <c r="W31" t="str">
        <f>IF(Run!$R29=0,"",Run!$R29)</f>
        <v/>
      </c>
      <c r="X31" s="60" t="str">
        <f>Run!$S29</f>
        <v/>
      </c>
      <c r="Z31" t="str">
        <f>Run!$U29</f>
        <v/>
      </c>
      <c r="AA31" t="str">
        <f>IF(Run!$V29=0,"",Run!$V29)</f>
        <v/>
      </c>
      <c r="AB31" s="60" t="str">
        <f>Run!$W29</f>
        <v/>
      </c>
      <c r="AC31" t="str">
        <f>'Rope Bridge'!$M29</f>
        <v/>
      </c>
      <c r="AD31" t="str">
        <f>IF('Rope Bridge'!$N29=0,"",'Rope Bridge'!$N29)</f>
        <v/>
      </c>
      <c r="AE31" s="60" t="str">
        <f>'Rope Bridge'!$O29</f>
        <v/>
      </c>
      <c r="AG31" t="str">
        <f>'Rope Bridge'!$Q29</f>
        <v/>
      </c>
      <c r="AH31" t="str">
        <f>IF('Rope Bridge'!$R29=0,"",'Rope Bridge'!$R29)</f>
        <v/>
      </c>
      <c r="AI31" s="60" t="str">
        <f>'Rope Bridge'!$S29</f>
        <v/>
      </c>
      <c r="AK31" t="str">
        <f>'Rope Bridge'!$U29</f>
        <v/>
      </c>
      <c r="AL31" t="str">
        <f>IF('Rope Bridge'!$V29=0,"",'Rope Bridge'!$V29)</f>
        <v/>
      </c>
      <c r="AM31" s="60" t="str">
        <f>'Rope Bridge'!$W29</f>
        <v/>
      </c>
      <c r="AN31" t="str">
        <f>ptt!$M29</f>
        <v/>
      </c>
      <c r="AO31" t="str">
        <f>IF(ptt!$N29=0,"",ptt!$N29)</f>
        <v/>
      </c>
      <c r="AP31" s="60" t="str">
        <f>ptt!$O29</f>
        <v/>
      </c>
      <c r="AR31" t="str">
        <f>ptt!$Q29</f>
        <v/>
      </c>
      <c r="AS31" t="str">
        <f>IF(ptt!$R29=0,"",ptt!$R29)</f>
        <v/>
      </c>
      <c r="AT31" s="60" t="str">
        <f>ptt!$S29</f>
        <v/>
      </c>
      <c r="AV31" t="str">
        <f>ptt!$U29</f>
        <v/>
      </c>
      <c r="AW31" t="str">
        <f>IF(ptt!$V29=0,"",ptt!$V29)</f>
        <v/>
      </c>
      <c r="AX31" s="60" t="str">
        <f>ptt!$W29</f>
        <v/>
      </c>
      <c r="AY31" t="str">
        <f>'Tire Flip'!$M29</f>
        <v/>
      </c>
      <c r="AZ31" t="str">
        <f>IF('Tire Flip'!$N29=0,"",'Tire Flip'!$N29)</f>
        <v/>
      </c>
      <c r="BA31" s="60" t="str">
        <f>'Tire Flip'!$O29</f>
        <v/>
      </c>
      <c r="BC31" t="str">
        <f>'Tire Flip'!$Q29</f>
        <v/>
      </c>
      <c r="BD31" t="str">
        <f>IF('Tire Flip'!$R29=0,"",'Tire Flip'!$R29)</f>
        <v/>
      </c>
      <c r="BE31" s="60" t="str">
        <f>'Tire Flip'!$S29</f>
        <v/>
      </c>
      <c r="BG31" t="str">
        <f>'Tire Flip'!$U29</f>
        <v/>
      </c>
      <c r="BH31" t="str">
        <f>IF('Tire Flip'!$V29=0,"",'Tire Flip'!$V29)</f>
        <v/>
      </c>
      <c r="BI31" s="60" t="str">
        <f>'Tire Flip'!$W29</f>
        <v/>
      </c>
      <c r="BJ31" t="str">
        <f>'Gauntlet CCR'!$M29</f>
        <v/>
      </c>
      <c r="BK31" t="str">
        <f>IF('Gauntlet CCR'!$N29=0,"",'Gauntlet CCR'!$N29)</f>
        <v/>
      </c>
      <c r="BL31" s="60" t="str">
        <f>'Gauntlet CCR'!$O29</f>
        <v/>
      </c>
      <c r="BN31" t="str">
        <f>'Gauntlet CCR'!$Q29</f>
        <v/>
      </c>
      <c r="BO31" t="str">
        <f>IF('Gauntlet CCR'!$R29=0,"",'Gauntlet CCR'!$R29)</f>
        <v/>
      </c>
      <c r="BP31" s="60" t="str">
        <f>'Gauntlet CCR'!$S29</f>
        <v/>
      </c>
      <c r="BR31" t="str">
        <f>'Gauntlet CCR'!$U29</f>
        <v/>
      </c>
      <c r="BS31" t="str">
        <f>IF('Gauntlet CCR'!$V29=0,"",'Gauntlet CCR'!$V29)</f>
        <v/>
      </c>
      <c r="BT31" s="60" t="str">
        <f>'Gauntlet CCR'!$W29</f>
        <v/>
      </c>
      <c r="BU31" t="str">
        <f>'Ultimate Raider Male'!$M29</f>
        <v/>
      </c>
      <c r="BV31" t="str">
        <f>IF('Ultimate Raider Male'!$N29=0,"",'Ultimate Raider Male'!$N29)</f>
        <v/>
      </c>
      <c r="BW31" s="60" t="str">
        <f>'Ultimate Raider Male'!$O29</f>
        <v/>
      </c>
      <c r="CA31" s="60"/>
      <c r="CE31" s="60"/>
      <c r="CF31" t="str">
        <f>'Ultimate Raider Female'!$M29</f>
        <v/>
      </c>
      <c r="CG31" t="str">
        <f>IF('Ultimate Raider Female'!$N29=0,"",'Ultimate Raider Female'!$N29)</f>
        <v/>
      </c>
      <c r="CH31" s="60" t="str">
        <f>'Ultimate Raider Female'!$O29</f>
        <v/>
      </c>
      <c r="CL31" s="60"/>
      <c r="CP31" s="60"/>
      <c r="CQ31" t="str">
        <f>'Event 8'!$M29</f>
        <v/>
      </c>
      <c r="CR31" t="str">
        <f>IF('Event 8'!$N29=0,"",'Event 8'!$N29)</f>
        <v/>
      </c>
      <c r="CS31" s="60" t="str">
        <f>'Event 8'!$O29</f>
        <v/>
      </c>
      <c r="CU31" t="str">
        <f>'Event 8'!$Q29</f>
        <v/>
      </c>
      <c r="CV31" t="str">
        <f>IF('Event 8'!$R29=0,"",'Event 8'!$R29)</f>
        <v/>
      </c>
      <c r="CW31" s="60" t="str">
        <f>'Event 8'!$S29</f>
        <v/>
      </c>
      <c r="CY31" t="str">
        <f>'Event 8'!$U29</f>
        <v/>
      </c>
      <c r="CZ31" t="str">
        <f>IF('Event 8'!$V29=0,"",'Event 8'!$V29)</f>
        <v/>
      </c>
      <c r="DA31" s="60" t="str">
        <f>'Event 8'!$W29</f>
        <v/>
      </c>
      <c r="DB31" t="str">
        <f>'Event 9'!$M29</f>
        <v/>
      </c>
      <c r="DC31" t="str">
        <f>IF('Event 9'!$N29=0,"",'Event 9'!$N29)</f>
        <v/>
      </c>
      <c r="DD31" s="60" t="str">
        <f>'Event 9'!$O29</f>
        <v/>
      </c>
      <c r="DF31" t="str">
        <f>'Event 9'!$Q29</f>
        <v/>
      </c>
      <c r="DG31" t="str">
        <f>IF('Event 9'!$R29=0,"",'Event 9'!$R29)</f>
        <v/>
      </c>
      <c r="DH31" s="60" t="str">
        <f>'Event 9'!$S29</f>
        <v/>
      </c>
      <c r="DJ31" t="str">
        <f>'Event 9'!$U29</f>
        <v/>
      </c>
      <c r="DK31" t="str">
        <f>IF('Event 9'!$V29=0,"",'Event 9'!$V29)</f>
        <v/>
      </c>
      <c r="DL31" s="60" t="str">
        <f>'Event 9'!$W29</f>
        <v/>
      </c>
      <c r="DM31" t="str">
        <f>'Event 10'!$M29</f>
        <v/>
      </c>
      <c r="DN31" t="str">
        <f>IF('Event 10'!$N29=0,"",'Event 10'!$N29)</f>
        <v/>
      </c>
      <c r="DO31" s="60" t="str">
        <f>'Event 10'!$O29</f>
        <v/>
      </c>
      <c r="DQ31" t="str">
        <f>'Event 10'!$Q29</f>
        <v/>
      </c>
      <c r="DR31" t="str">
        <f>IF('Event 10'!$R29=0,"",'Event 10'!$R29)</f>
        <v/>
      </c>
      <c r="DS31" s="60" t="str">
        <f>'Event 10'!$S29</f>
        <v/>
      </c>
      <c r="DU31" t="str">
        <f>'Event 10'!$U29</f>
        <v/>
      </c>
      <c r="DV31" t="str">
        <f>IF('Event 10'!$V29=0,"",'Event 10'!$V29)</f>
        <v/>
      </c>
      <c r="DW31" s="60" t="str">
        <f>'Event 10'!$W29</f>
        <v/>
      </c>
    </row>
    <row r="32" spans="1:127" x14ac:dyDescent="0.3">
      <c r="A32">
        <v>28</v>
      </c>
      <c r="B32" t="str" cm="1">
        <f t="array" ref="B32">IFERROR(SMALL(_xlfn._xlws.FILTER(hhh!$AA:$AA,hhh!$B:$B='Results Sheet'!C$3),'Results Sheet'!A32),"")</f>
        <v/>
      </c>
      <c r="C32" t="str">
        <f>_xlfn.XLOOKUP(D32,hhh!$A:$A,hhh!$AB:$AB,"")</f>
        <v/>
      </c>
      <c r="D32" t="str" cm="1">
        <f t="array" ref="D32">_xlfn.XLOOKUP(B32,_xlfn._xlws.FILTER(hhh!$AA:$AA,hhh!$B:$B='Results Sheet'!C$3),_xlfn._xlws.FILTER(hhh!$A:$A,hhh!$B:$B='Results Sheet'!C$3),"")</f>
        <v/>
      </c>
      <c r="E32" t="str">
        <f>_xlfn.XLOOKUP(D32,hhh!$A:$A,hhh!$X:$X,"")</f>
        <v/>
      </c>
      <c r="G32">
        <v>28</v>
      </c>
      <c r="H32" t="str" cm="1">
        <f t="array" ref="H32">IFERROR(SMALL(_xlfn._xlws.FILTER(hhh!$AA:$AA,hhh!$B:$B='Results Sheet'!I$3),'Results Sheet'!G32),"")</f>
        <v/>
      </c>
      <c r="I32" t="str">
        <f>_xlfn.XLOOKUP(J32,hhh!$A:$A,hhh!$AB:$AB,"")</f>
        <v/>
      </c>
      <c r="J32" t="str" cm="1">
        <f t="array" ref="J32">_xlfn.XLOOKUP(H32,_xlfn._xlws.FILTER(hhh!$AA:$AA,hhh!$B:$B='Results Sheet'!I$3),_xlfn._xlws.FILTER(hhh!$A:$A,hhh!$B:$B='Results Sheet'!I$3),"")</f>
        <v/>
      </c>
      <c r="K32" t="str">
        <f>_xlfn.XLOOKUP(J32,hhh!$A:$A,hhh!$X:$X,"")</f>
        <v/>
      </c>
      <c r="M32">
        <v>28</v>
      </c>
      <c r="N32" t="str" cm="1">
        <f t="array" ref="N32">IFERROR(SMALL(_xlfn._xlws.FILTER(hhh!$AA:$AA,hhh!$B:$B='Results Sheet'!O$3),'Results Sheet'!M32),"")</f>
        <v/>
      </c>
      <c r="O32" t="str">
        <f>_xlfn.XLOOKUP(P32,hhh!$A:$A,hhh!$AB:$AB,"")</f>
        <v/>
      </c>
      <c r="P32" t="str" cm="1">
        <f t="array" ref="P32">_xlfn.XLOOKUP(N32,_xlfn._xlws.FILTER(hhh!$AA:$AA,hhh!$B:$B='Results Sheet'!O$3),_xlfn._xlws.FILTER(hhh!$A:$A,hhh!$B:$B='Results Sheet'!O$3),"")</f>
        <v/>
      </c>
      <c r="Q32" t="str">
        <f>_xlfn.XLOOKUP(P32,hhh!$A:$A,hhh!$X:$X,"")</f>
        <v/>
      </c>
      <c r="R32" t="str">
        <f>Run!$M30</f>
        <v/>
      </c>
      <c r="S32" t="str">
        <f>IF(Run!$N30=0,"",Run!$N30)</f>
        <v/>
      </c>
      <c r="T32" s="60" t="str">
        <f>Run!$O30</f>
        <v/>
      </c>
      <c r="V32" t="str">
        <f>Run!$Q30</f>
        <v/>
      </c>
      <c r="W32" t="str">
        <f>IF(Run!$R30=0,"",Run!$R30)</f>
        <v/>
      </c>
      <c r="X32" s="60" t="str">
        <f>Run!$S30</f>
        <v/>
      </c>
      <c r="Z32" t="str">
        <f>Run!$U30</f>
        <v/>
      </c>
      <c r="AA32" t="str">
        <f>IF(Run!$V30=0,"",Run!$V30)</f>
        <v/>
      </c>
      <c r="AB32" s="60" t="str">
        <f>Run!$W30</f>
        <v/>
      </c>
      <c r="AC32" t="str">
        <f>'Rope Bridge'!$M30</f>
        <v/>
      </c>
      <c r="AD32" t="str">
        <f>IF('Rope Bridge'!$N30=0,"",'Rope Bridge'!$N30)</f>
        <v/>
      </c>
      <c r="AE32" s="60" t="str">
        <f>'Rope Bridge'!$O30</f>
        <v/>
      </c>
      <c r="AG32" t="str">
        <f>'Rope Bridge'!$Q30</f>
        <v/>
      </c>
      <c r="AH32" t="str">
        <f>IF('Rope Bridge'!$R30=0,"",'Rope Bridge'!$R30)</f>
        <v/>
      </c>
      <c r="AI32" s="60" t="str">
        <f>'Rope Bridge'!$S30</f>
        <v/>
      </c>
      <c r="AK32" t="str">
        <f>'Rope Bridge'!$U30</f>
        <v/>
      </c>
      <c r="AL32" t="str">
        <f>IF('Rope Bridge'!$V30=0,"",'Rope Bridge'!$V30)</f>
        <v/>
      </c>
      <c r="AM32" s="60" t="str">
        <f>'Rope Bridge'!$W30</f>
        <v/>
      </c>
      <c r="AN32" t="str">
        <f>ptt!$M30</f>
        <v/>
      </c>
      <c r="AO32" t="str">
        <f>IF(ptt!$N30=0,"",ptt!$N30)</f>
        <v/>
      </c>
      <c r="AP32" s="60" t="str">
        <f>ptt!$O30</f>
        <v/>
      </c>
      <c r="AR32" t="str">
        <f>ptt!$Q30</f>
        <v/>
      </c>
      <c r="AS32" t="str">
        <f>IF(ptt!$R30=0,"",ptt!$R30)</f>
        <v/>
      </c>
      <c r="AT32" s="60" t="str">
        <f>ptt!$S30</f>
        <v/>
      </c>
      <c r="AV32" t="str">
        <f>ptt!$U30</f>
        <v/>
      </c>
      <c r="AW32" t="str">
        <f>IF(ptt!$V30=0,"",ptt!$V30)</f>
        <v/>
      </c>
      <c r="AX32" s="60" t="str">
        <f>ptt!$W30</f>
        <v/>
      </c>
      <c r="AY32" t="str">
        <f>'Tire Flip'!$M30</f>
        <v/>
      </c>
      <c r="AZ32" t="str">
        <f>IF('Tire Flip'!$N30=0,"",'Tire Flip'!$N30)</f>
        <v/>
      </c>
      <c r="BA32" s="60" t="str">
        <f>'Tire Flip'!$O30</f>
        <v/>
      </c>
      <c r="BC32" t="str">
        <f>'Tire Flip'!$Q30</f>
        <v/>
      </c>
      <c r="BD32" t="str">
        <f>IF('Tire Flip'!$R30=0,"",'Tire Flip'!$R30)</f>
        <v/>
      </c>
      <c r="BE32" s="60" t="str">
        <f>'Tire Flip'!$S30</f>
        <v/>
      </c>
      <c r="BG32" t="str">
        <f>'Tire Flip'!$U30</f>
        <v/>
      </c>
      <c r="BH32" t="str">
        <f>IF('Tire Flip'!$V30=0,"",'Tire Flip'!$V30)</f>
        <v/>
      </c>
      <c r="BI32" s="60" t="str">
        <f>'Tire Flip'!$W30</f>
        <v/>
      </c>
      <c r="BJ32" t="str">
        <f>'Gauntlet CCR'!$M30</f>
        <v/>
      </c>
      <c r="BK32" t="str">
        <f>IF('Gauntlet CCR'!$N30=0,"",'Gauntlet CCR'!$N30)</f>
        <v/>
      </c>
      <c r="BL32" s="60" t="str">
        <f>'Gauntlet CCR'!$O30</f>
        <v/>
      </c>
      <c r="BN32" t="str">
        <f>'Gauntlet CCR'!$Q30</f>
        <v/>
      </c>
      <c r="BO32" t="str">
        <f>IF('Gauntlet CCR'!$R30=0,"",'Gauntlet CCR'!$R30)</f>
        <v/>
      </c>
      <c r="BP32" s="60" t="str">
        <f>'Gauntlet CCR'!$S30</f>
        <v/>
      </c>
      <c r="BR32" t="str">
        <f>'Gauntlet CCR'!$U30</f>
        <v/>
      </c>
      <c r="BS32" t="str">
        <f>IF('Gauntlet CCR'!$V30=0,"",'Gauntlet CCR'!$V30)</f>
        <v/>
      </c>
      <c r="BT32" s="60" t="str">
        <f>'Gauntlet CCR'!$W30</f>
        <v/>
      </c>
      <c r="BU32" t="str">
        <f>'Ultimate Raider Male'!$M30</f>
        <v/>
      </c>
      <c r="BV32" t="str">
        <f>IF('Ultimate Raider Male'!$N30=0,"",'Ultimate Raider Male'!$N30)</f>
        <v/>
      </c>
      <c r="BW32" s="60" t="str">
        <f>'Ultimate Raider Male'!$O30</f>
        <v/>
      </c>
      <c r="CA32" s="60"/>
      <c r="CE32" s="60"/>
      <c r="CF32" t="str">
        <f>'Ultimate Raider Female'!$M30</f>
        <v/>
      </c>
      <c r="CG32" t="str">
        <f>IF('Ultimate Raider Female'!$N30=0,"",'Ultimate Raider Female'!$N30)</f>
        <v/>
      </c>
      <c r="CH32" s="60" t="str">
        <f>'Ultimate Raider Female'!$O30</f>
        <v/>
      </c>
      <c r="CL32" s="60"/>
      <c r="CP32" s="60"/>
      <c r="CQ32" t="str">
        <f>'Event 8'!$M30</f>
        <v/>
      </c>
      <c r="CR32" t="str">
        <f>IF('Event 8'!$N30=0,"",'Event 8'!$N30)</f>
        <v/>
      </c>
      <c r="CS32" s="60" t="str">
        <f>'Event 8'!$O30</f>
        <v/>
      </c>
      <c r="CU32" t="str">
        <f>'Event 8'!$Q30</f>
        <v/>
      </c>
      <c r="CV32" t="str">
        <f>IF('Event 8'!$R30=0,"",'Event 8'!$R30)</f>
        <v/>
      </c>
      <c r="CW32" s="60" t="str">
        <f>'Event 8'!$S30</f>
        <v/>
      </c>
      <c r="CY32" t="str">
        <f>'Event 8'!$U30</f>
        <v/>
      </c>
      <c r="CZ32" t="str">
        <f>IF('Event 8'!$V30=0,"",'Event 8'!$V30)</f>
        <v/>
      </c>
      <c r="DA32" s="60" t="str">
        <f>'Event 8'!$W30</f>
        <v/>
      </c>
      <c r="DB32" t="str">
        <f>'Event 9'!$M30</f>
        <v/>
      </c>
      <c r="DC32" t="str">
        <f>IF('Event 9'!$N30=0,"",'Event 9'!$N30)</f>
        <v/>
      </c>
      <c r="DD32" s="60" t="str">
        <f>'Event 9'!$O30</f>
        <v/>
      </c>
      <c r="DF32" t="str">
        <f>'Event 9'!$Q30</f>
        <v/>
      </c>
      <c r="DG32" t="str">
        <f>IF('Event 9'!$R30=0,"",'Event 9'!$R30)</f>
        <v/>
      </c>
      <c r="DH32" s="60" t="str">
        <f>'Event 9'!$S30</f>
        <v/>
      </c>
      <c r="DJ32" t="str">
        <f>'Event 9'!$U30</f>
        <v/>
      </c>
      <c r="DK32" t="str">
        <f>IF('Event 9'!$V30=0,"",'Event 9'!$V30)</f>
        <v/>
      </c>
      <c r="DL32" s="60" t="str">
        <f>'Event 9'!$W30</f>
        <v/>
      </c>
      <c r="DM32" t="str">
        <f>'Event 10'!$M30</f>
        <v/>
      </c>
      <c r="DN32" t="str">
        <f>IF('Event 10'!$N30=0,"",'Event 10'!$N30)</f>
        <v/>
      </c>
      <c r="DO32" s="60" t="str">
        <f>'Event 10'!$O30</f>
        <v/>
      </c>
      <c r="DQ32" t="str">
        <f>'Event 10'!$Q30</f>
        <v/>
      </c>
      <c r="DR32" t="str">
        <f>IF('Event 10'!$R30=0,"",'Event 10'!$R30)</f>
        <v/>
      </c>
      <c r="DS32" s="60" t="str">
        <f>'Event 10'!$S30</f>
        <v/>
      </c>
      <c r="DU32" t="str">
        <f>'Event 10'!$U30</f>
        <v/>
      </c>
      <c r="DV32" t="str">
        <f>IF('Event 10'!$V30=0,"",'Event 10'!$V30)</f>
        <v/>
      </c>
      <c r="DW32" s="60" t="str">
        <f>'Event 10'!$W30</f>
        <v/>
      </c>
    </row>
    <row r="33" spans="1:127" x14ac:dyDescent="0.3">
      <c r="A33">
        <v>29</v>
      </c>
      <c r="B33" t="str" cm="1">
        <f t="array" ref="B33">IFERROR(SMALL(_xlfn._xlws.FILTER(hhh!$AA:$AA,hhh!$B:$B='Results Sheet'!C$3),'Results Sheet'!A33),"")</f>
        <v/>
      </c>
      <c r="C33" t="str">
        <f>_xlfn.XLOOKUP(D33,hhh!$A:$A,hhh!$AB:$AB,"")</f>
        <v/>
      </c>
      <c r="D33" t="str" cm="1">
        <f t="array" ref="D33">_xlfn.XLOOKUP(B33,_xlfn._xlws.FILTER(hhh!$AA:$AA,hhh!$B:$B='Results Sheet'!C$3),_xlfn._xlws.FILTER(hhh!$A:$A,hhh!$B:$B='Results Sheet'!C$3),"")</f>
        <v/>
      </c>
      <c r="E33" t="str">
        <f>_xlfn.XLOOKUP(D33,hhh!$A:$A,hhh!$X:$X,"")</f>
        <v/>
      </c>
      <c r="G33">
        <v>29</v>
      </c>
      <c r="H33" t="str" cm="1">
        <f t="array" ref="H33">IFERROR(SMALL(_xlfn._xlws.FILTER(hhh!$AA:$AA,hhh!$B:$B='Results Sheet'!I$3),'Results Sheet'!G33),"")</f>
        <v/>
      </c>
      <c r="I33" t="str">
        <f>_xlfn.XLOOKUP(J33,hhh!$A:$A,hhh!$AB:$AB,"")</f>
        <v/>
      </c>
      <c r="J33" t="str" cm="1">
        <f t="array" ref="J33">_xlfn.XLOOKUP(H33,_xlfn._xlws.FILTER(hhh!$AA:$AA,hhh!$B:$B='Results Sheet'!I$3),_xlfn._xlws.FILTER(hhh!$A:$A,hhh!$B:$B='Results Sheet'!I$3),"")</f>
        <v/>
      </c>
      <c r="K33" t="str">
        <f>_xlfn.XLOOKUP(J33,hhh!$A:$A,hhh!$X:$X,"")</f>
        <v/>
      </c>
      <c r="M33">
        <v>29</v>
      </c>
      <c r="N33" t="str" cm="1">
        <f t="array" ref="N33">IFERROR(SMALL(_xlfn._xlws.FILTER(hhh!$AA:$AA,hhh!$B:$B='Results Sheet'!O$3),'Results Sheet'!M33),"")</f>
        <v/>
      </c>
      <c r="O33" t="str">
        <f>_xlfn.XLOOKUP(P33,hhh!$A:$A,hhh!$AB:$AB,"")</f>
        <v/>
      </c>
      <c r="P33" t="str" cm="1">
        <f t="array" ref="P33">_xlfn.XLOOKUP(N33,_xlfn._xlws.FILTER(hhh!$AA:$AA,hhh!$B:$B='Results Sheet'!O$3),_xlfn._xlws.FILTER(hhh!$A:$A,hhh!$B:$B='Results Sheet'!O$3),"")</f>
        <v/>
      </c>
      <c r="Q33" t="str">
        <f>_xlfn.XLOOKUP(P33,hhh!$A:$A,hhh!$X:$X,"")</f>
        <v/>
      </c>
      <c r="R33" t="str">
        <f>Run!$M31</f>
        <v/>
      </c>
      <c r="S33" t="str">
        <f>IF(Run!$N31=0,"",Run!$N31)</f>
        <v/>
      </c>
      <c r="T33" s="60" t="str">
        <f>Run!$O31</f>
        <v/>
      </c>
      <c r="V33" t="str">
        <f>Run!$Q31</f>
        <v/>
      </c>
      <c r="W33" t="str">
        <f>IF(Run!$R31=0,"",Run!$R31)</f>
        <v/>
      </c>
      <c r="X33" s="60" t="str">
        <f>Run!$S31</f>
        <v/>
      </c>
      <c r="Z33" t="str">
        <f>Run!$U31</f>
        <v/>
      </c>
      <c r="AA33" t="str">
        <f>IF(Run!$V31=0,"",Run!$V31)</f>
        <v/>
      </c>
      <c r="AB33" s="60" t="str">
        <f>Run!$W31</f>
        <v/>
      </c>
      <c r="AC33" t="str">
        <f>'Rope Bridge'!$M31</f>
        <v/>
      </c>
      <c r="AD33" t="str">
        <f>IF('Rope Bridge'!$N31=0,"",'Rope Bridge'!$N31)</f>
        <v/>
      </c>
      <c r="AE33" s="60" t="str">
        <f>'Rope Bridge'!$O31</f>
        <v/>
      </c>
      <c r="AG33" t="str">
        <f>'Rope Bridge'!$Q31</f>
        <v/>
      </c>
      <c r="AH33" t="str">
        <f>IF('Rope Bridge'!$R31=0,"",'Rope Bridge'!$R31)</f>
        <v/>
      </c>
      <c r="AI33" s="60" t="str">
        <f>'Rope Bridge'!$S31</f>
        <v/>
      </c>
      <c r="AK33" t="str">
        <f>'Rope Bridge'!$U31</f>
        <v/>
      </c>
      <c r="AL33" t="str">
        <f>IF('Rope Bridge'!$V31=0,"",'Rope Bridge'!$V31)</f>
        <v/>
      </c>
      <c r="AM33" s="60" t="str">
        <f>'Rope Bridge'!$W31</f>
        <v/>
      </c>
      <c r="AN33" t="str">
        <f>ptt!$M31</f>
        <v/>
      </c>
      <c r="AO33" t="str">
        <f>IF(ptt!$N31=0,"",ptt!$N31)</f>
        <v/>
      </c>
      <c r="AP33" s="60" t="str">
        <f>ptt!$O31</f>
        <v/>
      </c>
      <c r="AR33" t="str">
        <f>ptt!$Q31</f>
        <v/>
      </c>
      <c r="AS33" t="str">
        <f>IF(ptt!$R31=0,"",ptt!$R31)</f>
        <v/>
      </c>
      <c r="AT33" s="60" t="str">
        <f>ptt!$S31</f>
        <v/>
      </c>
      <c r="AV33" t="str">
        <f>ptt!$U31</f>
        <v/>
      </c>
      <c r="AW33" t="str">
        <f>IF(ptt!$V31=0,"",ptt!$V31)</f>
        <v/>
      </c>
      <c r="AX33" s="60" t="str">
        <f>ptt!$W31</f>
        <v/>
      </c>
      <c r="AY33" t="str">
        <f>'Tire Flip'!$M31</f>
        <v/>
      </c>
      <c r="AZ33" t="str">
        <f>IF('Tire Flip'!$N31=0,"",'Tire Flip'!$N31)</f>
        <v/>
      </c>
      <c r="BA33" s="60" t="str">
        <f>'Tire Flip'!$O31</f>
        <v/>
      </c>
      <c r="BC33" t="str">
        <f>'Tire Flip'!$Q31</f>
        <v/>
      </c>
      <c r="BD33" t="str">
        <f>IF('Tire Flip'!$R31=0,"",'Tire Flip'!$R31)</f>
        <v/>
      </c>
      <c r="BE33" s="60" t="str">
        <f>'Tire Flip'!$S31</f>
        <v/>
      </c>
      <c r="BG33" t="str">
        <f>'Tire Flip'!$U31</f>
        <v/>
      </c>
      <c r="BH33" t="str">
        <f>IF('Tire Flip'!$V31=0,"",'Tire Flip'!$V31)</f>
        <v/>
      </c>
      <c r="BI33" s="60" t="str">
        <f>'Tire Flip'!$W31</f>
        <v/>
      </c>
      <c r="BJ33" t="str">
        <f>'Gauntlet CCR'!$M31</f>
        <v/>
      </c>
      <c r="BK33" t="str">
        <f>IF('Gauntlet CCR'!$N31=0,"",'Gauntlet CCR'!$N31)</f>
        <v/>
      </c>
      <c r="BL33" s="60" t="str">
        <f>'Gauntlet CCR'!$O31</f>
        <v/>
      </c>
      <c r="BN33" t="str">
        <f>'Gauntlet CCR'!$Q31</f>
        <v/>
      </c>
      <c r="BO33" t="str">
        <f>IF('Gauntlet CCR'!$R31=0,"",'Gauntlet CCR'!$R31)</f>
        <v/>
      </c>
      <c r="BP33" s="60" t="str">
        <f>'Gauntlet CCR'!$S31</f>
        <v/>
      </c>
      <c r="BR33" t="str">
        <f>'Gauntlet CCR'!$U31</f>
        <v/>
      </c>
      <c r="BS33" t="str">
        <f>IF('Gauntlet CCR'!$V31=0,"",'Gauntlet CCR'!$V31)</f>
        <v/>
      </c>
      <c r="BT33" s="60" t="str">
        <f>'Gauntlet CCR'!$W31</f>
        <v/>
      </c>
      <c r="BU33" t="str">
        <f>'Ultimate Raider Male'!$M31</f>
        <v/>
      </c>
      <c r="BV33" t="str">
        <f>IF('Ultimate Raider Male'!$N31=0,"",'Ultimate Raider Male'!$N31)</f>
        <v/>
      </c>
      <c r="BW33" s="60" t="str">
        <f>'Ultimate Raider Male'!$O31</f>
        <v/>
      </c>
      <c r="CA33" s="60"/>
      <c r="CE33" s="60"/>
      <c r="CF33" t="str">
        <f>'Ultimate Raider Female'!$M31</f>
        <v/>
      </c>
      <c r="CG33" t="str">
        <f>IF('Ultimate Raider Female'!$N31=0,"",'Ultimate Raider Female'!$N31)</f>
        <v/>
      </c>
      <c r="CH33" s="60" t="str">
        <f>'Ultimate Raider Female'!$O31</f>
        <v/>
      </c>
      <c r="CL33" s="60"/>
      <c r="CP33" s="60"/>
      <c r="CQ33" t="str">
        <f>'Event 8'!$M31</f>
        <v/>
      </c>
      <c r="CR33" t="str">
        <f>IF('Event 8'!$N31=0,"",'Event 8'!$N31)</f>
        <v/>
      </c>
      <c r="CS33" s="60" t="str">
        <f>'Event 8'!$O31</f>
        <v/>
      </c>
      <c r="CU33" t="str">
        <f>'Event 8'!$Q31</f>
        <v/>
      </c>
      <c r="CV33" t="str">
        <f>IF('Event 8'!$R31=0,"",'Event 8'!$R31)</f>
        <v/>
      </c>
      <c r="CW33" s="60" t="str">
        <f>'Event 8'!$S31</f>
        <v/>
      </c>
      <c r="CY33" t="str">
        <f>'Event 8'!$U31</f>
        <v/>
      </c>
      <c r="CZ33" t="str">
        <f>IF('Event 8'!$V31=0,"",'Event 8'!$V31)</f>
        <v/>
      </c>
      <c r="DA33" s="60" t="str">
        <f>'Event 8'!$W31</f>
        <v/>
      </c>
      <c r="DB33" t="str">
        <f>'Event 9'!$M31</f>
        <v/>
      </c>
      <c r="DC33" t="str">
        <f>IF('Event 9'!$N31=0,"",'Event 9'!$N31)</f>
        <v/>
      </c>
      <c r="DD33" s="60" t="str">
        <f>'Event 9'!$O31</f>
        <v/>
      </c>
      <c r="DF33" t="str">
        <f>'Event 9'!$Q31</f>
        <v/>
      </c>
      <c r="DG33" t="str">
        <f>IF('Event 9'!$R31=0,"",'Event 9'!$R31)</f>
        <v/>
      </c>
      <c r="DH33" s="60" t="str">
        <f>'Event 9'!$S31</f>
        <v/>
      </c>
      <c r="DJ33" t="str">
        <f>'Event 9'!$U31</f>
        <v/>
      </c>
      <c r="DK33" t="str">
        <f>IF('Event 9'!$V31=0,"",'Event 9'!$V31)</f>
        <v/>
      </c>
      <c r="DL33" s="60" t="str">
        <f>'Event 9'!$W31</f>
        <v/>
      </c>
      <c r="DM33" t="str">
        <f>'Event 10'!$M31</f>
        <v/>
      </c>
      <c r="DN33" t="str">
        <f>IF('Event 10'!$N31=0,"",'Event 10'!$N31)</f>
        <v/>
      </c>
      <c r="DO33" s="60" t="str">
        <f>'Event 10'!$O31</f>
        <v/>
      </c>
      <c r="DQ33" t="str">
        <f>'Event 10'!$Q31</f>
        <v/>
      </c>
      <c r="DR33" t="str">
        <f>IF('Event 10'!$R31=0,"",'Event 10'!$R31)</f>
        <v/>
      </c>
      <c r="DS33" s="60" t="str">
        <f>'Event 10'!$S31</f>
        <v/>
      </c>
      <c r="DU33" t="str">
        <f>'Event 10'!$U31</f>
        <v/>
      </c>
      <c r="DV33" t="str">
        <f>IF('Event 10'!$V31=0,"",'Event 10'!$V31)</f>
        <v/>
      </c>
      <c r="DW33" s="60" t="str">
        <f>'Event 10'!$W31</f>
        <v/>
      </c>
    </row>
    <row r="34" spans="1:127" x14ac:dyDescent="0.3">
      <c r="A34">
        <v>30</v>
      </c>
      <c r="B34" t="str" cm="1">
        <f t="array" ref="B34">IFERROR(SMALL(_xlfn._xlws.FILTER(hhh!$AA:$AA,hhh!$B:$B='Results Sheet'!C$3),'Results Sheet'!A34),"")</f>
        <v/>
      </c>
      <c r="C34" t="str">
        <f>_xlfn.XLOOKUP(D34,hhh!$A:$A,hhh!$AB:$AB,"")</f>
        <v/>
      </c>
      <c r="D34" t="str" cm="1">
        <f t="array" ref="D34">_xlfn.XLOOKUP(B34,_xlfn._xlws.FILTER(hhh!$AA:$AA,hhh!$B:$B='Results Sheet'!C$3),_xlfn._xlws.FILTER(hhh!$A:$A,hhh!$B:$B='Results Sheet'!C$3),"")</f>
        <v/>
      </c>
      <c r="E34" t="str">
        <f>_xlfn.XLOOKUP(D34,hhh!$A:$A,hhh!$X:$X,"")</f>
        <v/>
      </c>
      <c r="G34">
        <v>30</v>
      </c>
      <c r="H34" t="str" cm="1">
        <f t="array" ref="H34">IFERROR(SMALL(_xlfn._xlws.FILTER(hhh!$AA:$AA,hhh!$B:$B='Results Sheet'!I$3),'Results Sheet'!G34),"")</f>
        <v/>
      </c>
      <c r="I34" t="str">
        <f>_xlfn.XLOOKUP(J34,hhh!$A:$A,hhh!$AB:$AB,"")</f>
        <v/>
      </c>
      <c r="J34" t="str" cm="1">
        <f t="array" ref="J34">_xlfn.XLOOKUP(H34,_xlfn._xlws.FILTER(hhh!$AA:$AA,hhh!$B:$B='Results Sheet'!I$3),_xlfn._xlws.FILTER(hhh!$A:$A,hhh!$B:$B='Results Sheet'!I$3),"")</f>
        <v/>
      </c>
      <c r="K34" t="str">
        <f>_xlfn.XLOOKUP(J34,hhh!$A:$A,hhh!$X:$X,"")</f>
        <v/>
      </c>
      <c r="M34">
        <v>30</v>
      </c>
      <c r="N34" t="str" cm="1">
        <f t="array" ref="N34">IFERROR(SMALL(_xlfn._xlws.FILTER(hhh!$AA:$AA,hhh!$B:$B='Results Sheet'!O$3),'Results Sheet'!M34),"")</f>
        <v/>
      </c>
      <c r="O34" t="str">
        <f>_xlfn.XLOOKUP(P34,hhh!$A:$A,hhh!$AB:$AB,"")</f>
        <v/>
      </c>
      <c r="P34" t="str" cm="1">
        <f t="array" ref="P34">_xlfn.XLOOKUP(N34,_xlfn._xlws.FILTER(hhh!$AA:$AA,hhh!$B:$B='Results Sheet'!O$3),_xlfn._xlws.FILTER(hhh!$A:$A,hhh!$B:$B='Results Sheet'!O$3),"")</f>
        <v/>
      </c>
      <c r="Q34" t="str">
        <f>_xlfn.XLOOKUP(P34,hhh!$A:$A,hhh!$X:$X,"")</f>
        <v/>
      </c>
      <c r="R34" t="str">
        <f>Run!$M32</f>
        <v/>
      </c>
      <c r="S34" t="str">
        <f>IF(Run!$N32=0,"",Run!$N32)</f>
        <v/>
      </c>
      <c r="T34" s="60" t="str">
        <f>Run!$O32</f>
        <v/>
      </c>
      <c r="V34" t="str">
        <f>Run!$Q32</f>
        <v/>
      </c>
      <c r="W34" t="str">
        <f>IF(Run!$R32=0,"",Run!$R32)</f>
        <v/>
      </c>
      <c r="X34" s="60" t="str">
        <f>Run!$S32</f>
        <v/>
      </c>
      <c r="Z34" t="str">
        <f>Run!$U32</f>
        <v/>
      </c>
      <c r="AA34" t="str">
        <f>IF(Run!$V32=0,"",Run!$V32)</f>
        <v/>
      </c>
      <c r="AB34" s="60" t="str">
        <f>Run!$W32</f>
        <v/>
      </c>
      <c r="AC34" t="str">
        <f>'Rope Bridge'!$M32</f>
        <v/>
      </c>
      <c r="AD34" t="str">
        <f>IF('Rope Bridge'!$N32=0,"",'Rope Bridge'!$N32)</f>
        <v/>
      </c>
      <c r="AE34" s="60" t="str">
        <f>'Rope Bridge'!$O32</f>
        <v/>
      </c>
      <c r="AG34" t="str">
        <f>'Rope Bridge'!$Q32</f>
        <v/>
      </c>
      <c r="AH34" t="str">
        <f>IF('Rope Bridge'!$R32=0,"",'Rope Bridge'!$R32)</f>
        <v/>
      </c>
      <c r="AI34" s="60" t="str">
        <f>'Rope Bridge'!$S32</f>
        <v/>
      </c>
      <c r="AK34" t="str">
        <f>'Rope Bridge'!$U32</f>
        <v/>
      </c>
      <c r="AL34" t="str">
        <f>IF('Rope Bridge'!$V32=0,"",'Rope Bridge'!$V32)</f>
        <v/>
      </c>
      <c r="AM34" s="60" t="str">
        <f>'Rope Bridge'!$W32</f>
        <v/>
      </c>
      <c r="AN34" t="str">
        <f>ptt!$M32</f>
        <v/>
      </c>
      <c r="AO34" t="str">
        <f>IF(ptt!$N32=0,"",ptt!$N32)</f>
        <v/>
      </c>
      <c r="AP34" s="60" t="str">
        <f>ptt!$O32</f>
        <v/>
      </c>
      <c r="AR34" t="str">
        <f>ptt!$Q32</f>
        <v/>
      </c>
      <c r="AS34" t="str">
        <f>IF(ptt!$R32=0,"",ptt!$R32)</f>
        <v/>
      </c>
      <c r="AT34" s="60" t="str">
        <f>ptt!$S32</f>
        <v/>
      </c>
      <c r="AV34" t="str">
        <f>ptt!$U32</f>
        <v/>
      </c>
      <c r="AW34" t="str">
        <f>IF(ptt!$V32=0,"",ptt!$V32)</f>
        <v/>
      </c>
      <c r="AX34" s="60" t="str">
        <f>ptt!$W32</f>
        <v/>
      </c>
      <c r="AY34" t="str">
        <f>'Tire Flip'!$M32</f>
        <v/>
      </c>
      <c r="AZ34" t="str">
        <f>IF('Tire Flip'!$N32=0,"",'Tire Flip'!$N32)</f>
        <v/>
      </c>
      <c r="BA34" s="60" t="str">
        <f>'Tire Flip'!$O32</f>
        <v/>
      </c>
      <c r="BC34" t="str">
        <f>'Tire Flip'!$Q32</f>
        <v/>
      </c>
      <c r="BD34" t="str">
        <f>IF('Tire Flip'!$R32=0,"",'Tire Flip'!$R32)</f>
        <v/>
      </c>
      <c r="BE34" s="60" t="str">
        <f>'Tire Flip'!$S32</f>
        <v/>
      </c>
      <c r="BG34" t="str">
        <f>'Tire Flip'!$U32</f>
        <v/>
      </c>
      <c r="BH34" t="str">
        <f>IF('Tire Flip'!$V32=0,"",'Tire Flip'!$V32)</f>
        <v/>
      </c>
      <c r="BI34" s="60" t="str">
        <f>'Tire Flip'!$W32</f>
        <v/>
      </c>
      <c r="BJ34" t="str">
        <f>'Gauntlet CCR'!$M32</f>
        <v/>
      </c>
      <c r="BK34" t="str">
        <f>IF('Gauntlet CCR'!$N32=0,"",'Gauntlet CCR'!$N32)</f>
        <v/>
      </c>
      <c r="BL34" s="60" t="str">
        <f>'Gauntlet CCR'!$O32</f>
        <v/>
      </c>
      <c r="BN34" t="str">
        <f>'Gauntlet CCR'!$Q32</f>
        <v/>
      </c>
      <c r="BO34" t="str">
        <f>IF('Gauntlet CCR'!$R32=0,"",'Gauntlet CCR'!$R32)</f>
        <v/>
      </c>
      <c r="BP34" s="60" t="str">
        <f>'Gauntlet CCR'!$S32</f>
        <v/>
      </c>
      <c r="BR34" t="str">
        <f>'Gauntlet CCR'!$U32</f>
        <v/>
      </c>
      <c r="BS34" t="str">
        <f>IF('Gauntlet CCR'!$V32=0,"",'Gauntlet CCR'!$V32)</f>
        <v/>
      </c>
      <c r="BT34" s="60" t="str">
        <f>'Gauntlet CCR'!$W32</f>
        <v/>
      </c>
      <c r="BU34" t="str">
        <f>'Ultimate Raider Male'!$M32</f>
        <v/>
      </c>
      <c r="BV34" t="str">
        <f>IF('Ultimate Raider Male'!$N32=0,"",'Ultimate Raider Male'!$N32)</f>
        <v/>
      </c>
      <c r="BW34" s="60" t="str">
        <f>'Ultimate Raider Male'!$O32</f>
        <v/>
      </c>
      <c r="CA34" s="60"/>
      <c r="CE34" s="60"/>
      <c r="CF34" t="str">
        <f>'Ultimate Raider Female'!$M32</f>
        <v/>
      </c>
      <c r="CG34" t="str">
        <f>IF('Ultimate Raider Female'!$N32=0,"",'Ultimate Raider Female'!$N32)</f>
        <v/>
      </c>
      <c r="CH34" s="60" t="str">
        <f>'Ultimate Raider Female'!$O32</f>
        <v/>
      </c>
      <c r="CL34" s="60"/>
      <c r="CP34" s="60"/>
      <c r="CQ34" t="str">
        <f>'Event 8'!$M32</f>
        <v/>
      </c>
      <c r="CR34" t="str">
        <f>IF('Event 8'!$N32=0,"",'Event 8'!$N32)</f>
        <v/>
      </c>
      <c r="CS34" s="60" t="str">
        <f>'Event 8'!$O32</f>
        <v/>
      </c>
      <c r="CU34" t="str">
        <f>'Event 8'!$Q32</f>
        <v/>
      </c>
      <c r="CV34" t="str">
        <f>IF('Event 8'!$R32=0,"",'Event 8'!$R32)</f>
        <v/>
      </c>
      <c r="CW34" s="60" t="str">
        <f>'Event 8'!$S32</f>
        <v/>
      </c>
      <c r="CY34" t="str">
        <f>'Event 8'!$U32</f>
        <v/>
      </c>
      <c r="CZ34" t="str">
        <f>IF('Event 8'!$V32=0,"",'Event 8'!$V32)</f>
        <v/>
      </c>
      <c r="DA34" s="60" t="str">
        <f>'Event 8'!$W32</f>
        <v/>
      </c>
      <c r="DB34" t="str">
        <f>'Event 9'!$M32</f>
        <v/>
      </c>
      <c r="DC34" t="str">
        <f>IF('Event 9'!$N32=0,"",'Event 9'!$N32)</f>
        <v/>
      </c>
      <c r="DD34" s="60" t="str">
        <f>'Event 9'!$O32</f>
        <v/>
      </c>
      <c r="DF34" t="str">
        <f>'Event 9'!$Q32</f>
        <v/>
      </c>
      <c r="DG34" t="str">
        <f>IF('Event 9'!$R32=0,"",'Event 9'!$R32)</f>
        <v/>
      </c>
      <c r="DH34" s="60" t="str">
        <f>'Event 9'!$S32</f>
        <v/>
      </c>
      <c r="DJ34" t="str">
        <f>'Event 9'!$U32</f>
        <v/>
      </c>
      <c r="DK34" t="str">
        <f>IF('Event 9'!$V32=0,"",'Event 9'!$V32)</f>
        <v/>
      </c>
      <c r="DL34" s="60" t="str">
        <f>'Event 9'!$W32</f>
        <v/>
      </c>
      <c r="DM34" t="str">
        <f>'Event 10'!$M32</f>
        <v/>
      </c>
      <c r="DN34" t="str">
        <f>IF('Event 10'!$N32=0,"",'Event 10'!$N32)</f>
        <v/>
      </c>
      <c r="DO34" s="60" t="str">
        <f>'Event 10'!$O32</f>
        <v/>
      </c>
      <c r="DQ34" t="str">
        <f>'Event 10'!$Q32</f>
        <v/>
      </c>
      <c r="DR34" t="str">
        <f>IF('Event 10'!$R32=0,"",'Event 10'!$R32)</f>
        <v/>
      </c>
      <c r="DS34" s="60" t="str">
        <f>'Event 10'!$S32</f>
        <v/>
      </c>
      <c r="DU34" t="str">
        <f>'Event 10'!$U32</f>
        <v/>
      </c>
      <c r="DV34" t="str">
        <f>IF('Event 10'!$V32=0,"",'Event 10'!$V32)</f>
        <v/>
      </c>
      <c r="DW34" s="60" t="str">
        <f>'Event 10'!$W32</f>
        <v/>
      </c>
    </row>
    <row r="35" spans="1:127" x14ac:dyDescent="0.3">
      <c r="A35">
        <v>31</v>
      </c>
      <c r="B35" t="str" cm="1">
        <f t="array" ref="B35">IFERROR(SMALL(_xlfn._xlws.FILTER(hhh!$AA:$AA,hhh!$B:$B='Results Sheet'!C$3),'Results Sheet'!A35),"")</f>
        <v/>
      </c>
      <c r="C35" t="str">
        <f>_xlfn.XLOOKUP(D35,hhh!$A:$A,hhh!$AB:$AB,"")</f>
        <v/>
      </c>
      <c r="D35" t="str" cm="1">
        <f t="array" ref="D35">_xlfn.XLOOKUP(B35,_xlfn._xlws.FILTER(hhh!$AA:$AA,hhh!$B:$B='Results Sheet'!C$3),_xlfn._xlws.FILTER(hhh!$A:$A,hhh!$B:$B='Results Sheet'!C$3),"")</f>
        <v/>
      </c>
      <c r="E35" t="str">
        <f>_xlfn.XLOOKUP(D35,hhh!$A:$A,hhh!$X:$X,"")</f>
        <v/>
      </c>
      <c r="G35">
        <v>31</v>
      </c>
      <c r="H35" t="str" cm="1">
        <f t="array" ref="H35">IFERROR(SMALL(_xlfn._xlws.FILTER(hhh!$AA:$AA,hhh!$B:$B='Results Sheet'!I$3),'Results Sheet'!G35),"")</f>
        <v/>
      </c>
      <c r="I35" t="str">
        <f>_xlfn.XLOOKUP(J35,hhh!$A:$A,hhh!$AB:$AB,"")</f>
        <v/>
      </c>
      <c r="J35" t="str" cm="1">
        <f t="array" ref="J35">_xlfn.XLOOKUP(H35,_xlfn._xlws.FILTER(hhh!$AA:$AA,hhh!$B:$B='Results Sheet'!I$3),_xlfn._xlws.FILTER(hhh!$A:$A,hhh!$B:$B='Results Sheet'!I$3),"")</f>
        <v/>
      </c>
      <c r="K35" t="str">
        <f>_xlfn.XLOOKUP(J35,hhh!$A:$A,hhh!$X:$X,"")</f>
        <v/>
      </c>
      <c r="M35">
        <v>31</v>
      </c>
      <c r="N35" t="str" cm="1">
        <f t="array" ref="N35">IFERROR(SMALL(_xlfn._xlws.FILTER(hhh!$AA:$AA,hhh!$B:$B='Results Sheet'!O$3),'Results Sheet'!M35),"")</f>
        <v/>
      </c>
      <c r="O35" t="str">
        <f>_xlfn.XLOOKUP(P35,hhh!$A:$A,hhh!$AB:$AB,"")</f>
        <v/>
      </c>
      <c r="P35" t="str" cm="1">
        <f t="array" ref="P35">_xlfn.XLOOKUP(N35,_xlfn._xlws.FILTER(hhh!$AA:$AA,hhh!$B:$B='Results Sheet'!O$3),_xlfn._xlws.FILTER(hhh!$A:$A,hhh!$B:$B='Results Sheet'!O$3),"")</f>
        <v/>
      </c>
      <c r="Q35" t="str">
        <f>_xlfn.XLOOKUP(P35,hhh!$A:$A,hhh!$X:$X,"")</f>
        <v/>
      </c>
      <c r="R35" t="str">
        <f>Run!$M33</f>
        <v/>
      </c>
      <c r="S35" t="str">
        <f>IF(Run!$N33=0,"",Run!$N33)</f>
        <v/>
      </c>
      <c r="T35" s="60" t="str">
        <f>Run!$O33</f>
        <v/>
      </c>
      <c r="V35" t="str">
        <f>Run!$Q33</f>
        <v/>
      </c>
      <c r="W35" t="str">
        <f>IF(Run!$R33=0,"",Run!$R33)</f>
        <v/>
      </c>
      <c r="X35" s="60" t="str">
        <f>Run!$S33</f>
        <v/>
      </c>
      <c r="Z35" t="str">
        <f>Run!$U33</f>
        <v/>
      </c>
      <c r="AA35" t="str">
        <f>IF(Run!$V33=0,"",Run!$V33)</f>
        <v/>
      </c>
      <c r="AB35" s="60" t="str">
        <f>Run!$W33</f>
        <v/>
      </c>
      <c r="AC35" t="str">
        <f>'Rope Bridge'!$M33</f>
        <v/>
      </c>
      <c r="AD35" t="str">
        <f>IF('Rope Bridge'!$N33=0,"",'Rope Bridge'!$N33)</f>
        <v/>
      </c>
      <c r="AE35" s="60" t="str">
        <f>'Rope Bridge'!$O33</f>
        <v/>
      </c>
      <c r="AG35" t="str">
        <f>'Rope Bridge'!$Q33</f>
        <v/>
      </c>
      <c r="AH35" t="str">
        <f>IF('Rope Bridge'!$R33=0,"",'Rope Bridge'!$R33)</f>
        <v/>
      </c>
      <c r="AI35" s="60" t="str">
        <f>'Rope Bridge'!$S33</f>
        <v/>
      </c>
      <c r="AK35" t="str">
        <f>'Rope Bridge'!$U33</f>
        <v/>
      </c>
      <c r="AL35" t="str">
        <f>IF('Rope Bridge'!$V33=0,"",'Rope Bridge'!$V33)</f>
        <v/>
      </c>
      <c r="AM35" s="60" t="str">
        <f>'Rope Bridge'!$W33</f>
        <v/>
      </c>
      <c r="AN35" t="str">
        <f>ptt!$M33</f>
        <v/>
      </c>
      <c r="AO35" t="str">
        <f>IF(ptt!$N33=0,"",ptt!$N33)</f>
        <v/>
      </c>
      <c r="AP35" s="60" t="str">
        <f>ptt!$O33</f>
        <v/>
      </c>
      <c r="AR35" t="str">
        <f>ptt!$Q33</f>
        <v/>
      </c>
      <c r="AS35" t="str">
        <f>IF(ptt!$R33=0,"",ptt!$R33)</f>
        <v/>
      </c>
      <c r="AT35" s="60" t="str">
        <f>ptt!$S33</f>
        <v/>
      </c>
      <c r="AV35" t="str">
        <f>ptt!$U33</f>
        <v/>
      </c>
      <c r="AW35" t="str">
        <f>IF(ptt!$V33=0,"",ptt!$V33)</f>
        <v/>
      </c>
      <c r="AX35" s="60" t="str">
        <f>ptt!$W33</f>
        <v/>
      </c>
      <c r="AY35" t="str">
        <f>'Tire Flip'!$M33</f>
        <v/>
      </c>
      <c r="AZ35" t="str">
        <f>IF('Tire Flip'!$N33=0,"",'Tire Flip'!$N33)</f>
        <v/>
      </c>
      <c r="BA35" s="60" t="str">
        <f>'Tire Flip'!$O33</f>
        <v/>
      </c>
      <c r="BC35" t="str">
        <f>'Tire Flip'!$Q33</f>
        <v/>
      </c>
      <c r="BD35" t="str">
        <f>IF('Tire Flip'!$R33=0,"",'Tire Flip'!$R33)</f>
        <v/>
      </c>
      <c r="BE35" s="60" t="str">
        <f>'Tire Flip'!$S33</f>
        <v/>
      </c>
      <c r="BG35" t="str">
        <f>'Tire Flip'!$U33</f>
        <v/>
      </c>
      <c r="BH35" t="str">
        <f>IF('Tire Flip'!$V33=0,"",'Tire Flip'!$V33)</f>
        <v/>
      </c>
      <c r="BI35" s="60" t="str">
        <f>'Tire Flip'!$W33</f>
        <v/>
      </c>
      <c r="BJ35" t="str">
        <f>'Gauntlet CCR'!$M33</f>
        <v/>
      </c>
      <c r="BK35" t="str">
        <f>IF('Gauntlet CCR'!$N33=0,"",'Gauntlet CCR'!$N33)</f>
        <v/>
      </c>
      <c r="BL35" s="60" t="str">
        <f>'Gauntlet CCR'!$O33</f>
        <v/>
      </c>
      <c r="BN35" t="str">
        <f>'Gauntlet CCR'!$Q33</f>
        <v/>
      </c>
      <c r="BO35" t="str">
        <f>IF('Gauntlet CCR'!$R33=0,"",'Gauntlet CCR'!$R33)</f>
        <v/>
      </c>
      <c r="BP35" s="60" t="str">
        <f>'Gauntlet CCR'!$S33</f>
        <v/>
      </c>
      <c r="BR35" t="str">
        <f>'Gauntlet CCR'!$U33</f>
        <v/>
      </c>
      <c r="BS35" t="str">
        <f>IF('Gauntlet CCR'!$V33=0,"",'Gauntlet CCR'!$V33)</f>
        <v/>
      </c>
      <c r="BT35" s="60" t="str">
        <f>'Gauntlet CCR'!$W33</f>
        <v/>
      </c>
      <c r="BU35" t="str">
        <f>'Ultimate Raider Male'!$M33</f>
        <v/>
      </c>
      <c r="BV35" t="str">
        <f>IF('Ultimate Raider Male'!$N33=0,"",'Ultimate Raider Male'!$N33)</f>
        <v/>
      </c>
      <c r="BW35" s="60" t="str">
        <f>'Ultimate Raider Male'!$O33</f>
        <v/>
      </c>
      <c r="CA35" s="60"/>
      <c r="CE35" s="60"/>
      <c r="CF35" t="str">
        <f>'Ultimate Raider Female'!$M33</f>
        <v/>
      </c>
      <c r="CG35" t="str">
        <f>IF('Ultimate Raider Female'!$N33=0,"",'Ultimate Raider Female'!$N33)</f>
        <v/>
      </c>
      <c r="CH35" s="60" t="str">
        <f>'Ultimate Raider Female'!$O33</f>
        <v/>
      </c>
      <c r="CL35" s="60"/>
      <c r="CP35" s="60"/>
      <c r="CQ35" t="str">
        <f>'Event 8'!$M33</f>
        <v/>
      </c>
      <c r="CR35" t="str">
        <f>IF('Event 8'!$N33=0,"",'Event 8'!$N33)</f>
        <v/>
      </c>
      <c r="CS35" s="60" t="str">
        <f>'Event 8'!$O33</f>
        <v/>
      </c>
      <c r="CU35" t="str">
        <f>'Event 8'!$Q33</f>
        <v/>
      </c>
      <c r="CV35" t="str">
        <f>IF('Event 8'!$R33=0,"",'Event 8'!$R33)</f>
        <v/>
      </c>
      <c r="CW35" s="60" t="str">
        <f>'Event 8'!$S33</f>
        <v/>
      </c>
      <c r="CY35" t="str">
        <f>'Event 8'!$U33</f>
        <v/>
      </c>
      <c r="CZ35" t="str">
        <f>IF('Event 8'!$V33=0,"",'Event 8'!$V33)</f>
        <v/>
      </c>
      <c r="DA35" s="60" t="str">
        <f>'Event 8'!$W33</f>
        <v/>
      </c>
      <c r="DB35" t="str">
        <f>'Event 9'!$M33</f>
        <v/>
      </c>
      <c r="DC35" t="str">
        <f>IF('Event 9'!$N33=0,"",'Event 9'!$N33)</f>
        <v/>
      </c>
      <c r="DD35" s="60" t="str">
        <f>'Event 9'!$O33</f>
        <v/>
      </c>
      <c r="DF35" t="str">
        <f>'Event 9'!$Q33</f>
        <v/>
      </c>
      <c r="DG35" t="str">
        <f>IF('Event 9'!$R33=0,"",'Event 9'!$R33)</f>
        <v/>
      </c>
      <c r="DH35" s="60" t="str">
        <f>'Event 9'!$S33</f>
        <v/>
      </c>
      <c r="DJ35" t="str">
        <f>'Event 9'!$U33</f>
        <v/>
      </c>
      <c r="DK35" t="str">
        <f>IF('Event 9'!$V33=0,"",'Event 9'!$V33)</f>
        <v/>
      </c>
      <c r="DL35" s="60" t="str">
        <f>'Event 9'!$W33</f>
        <v/>
      </c>
      <c r="DM35" t="str">
        <f>'Event 10'!$M33</f>
        <v/>
      </c>
      <c r="DN35" t="str">
        <f>IF('Event 10'!$N33=0,"",'Event 10'!$N33)</f>
        <v/>
      </c>
      <c r="DO35" s="60" t="str">
        <f>'Event 10'!$O33</f>
        <v/>
      </c>
      <c r="DQ35" t="str">
        <f>'Event 10'!$Q33</f>
        <v/>
      </c>
      <c r="DR35" t="str">
        <f>IF('Event 10'!$R33=0,"",'Event 10'!$R33)</f>
        <v/>
      </c>
      <c r="DS35" s="60" t="str">
        <f>'Event 10'!$S33</f>
        <v/>
      </c>
      <c r="DU35" t="str">
        <f>'Event 10'!$U33</f>
        <v/>
      </c>
      <c r="DV35" t="str">
        <f>IF('Event 10'!$V33=0,"",'Event 10'!$V33)</f>
        <v/>
      </c>
      <c r="DW35" s="60" t="str">
        <f>'Event 10'!$W33</f>
        <v/>
      </c>
    </row>
    <row r="36" spans="1:127" x14ac:dyDescent="0.3">
      <c r="A36">
        <v>32</v>
      </c>
      <c r="B36" t="str" cm="1">
        <f t="array" ref="B36">IFERROR(SMALL(_xlfn._xlws.FILTER(hhh!$AA:$AA,hhh!$B:$B='Results Sheet'!C$3),'Results Sheet'!A36),"")</f>
        <v/>
      </c>
      <c r="C36" t="str">
        <f>_xlfn.XLOOKUP(D36,hhh!$A:$A,hhh!$AB:$AB,"")</f>
        <v/>
      </c>
      <c r="D36" t="str" cm="1">
        <f t="array" ref="D36">_xlfn.XLOOKUP(B36,_xlfn._xlws.FILTER(hhh!$AA:$AA,hhh!$B:$B='Results Sheet'!C$3),_xlfn._xlws.FILTER(hhh!$A:$A,hhh!$B:$B='Results Sheet'!C$3),"")</f>
        <v/>
      </c>
      <c r="E36" t="str">
        <f>_xlfn.XLOOKUP(D36,hhh!$A:$A,hhh!$X:$X,"")</f>
        <v/>
      </c>
      <c r="G36">
        <v>32</v>
      </c>
      <c r="H36" t="str" cm="1">
        <f t="array" ref="H36">IFERROR(SMALL(_xlfn._xlws.FILTER(hhh!$AA:$AA,hhh!$B:$B='Results Sheet'!I$3),'Results Sheet'!G36),"")</f>
        <v/>
      </c>
      <c r="I36" t="str">
        <f>_xlfn.XLOOKUP(J36,hhh!$A:$A,hhh!$AB:$AB,"")</f>
        <v/>
      </c>
      <c r="J36" t="str" cm="1">
        <f t="array" ref="J36">_xlfn.XLOOKUP(H36,_xlfn._xlws.FILTER(hhh!$AA:$AA,hhh!$B:$B='Results Sheet'!I$3),_xlfn._xlws.FILTER(hhh!$A:$A,hhh!$B:$B='Results Sheet'!I$3),"")</f>
        <v/>
      </c>
      <c r="K36" t="str">
        <f>_xlfn.XLOOKUP(J36,hhh!$A:$A,hhh!$X:$X,"")</f>
        <v/>
      </c>
      <c r="M36">
        <v>32</v>
      </c>
      <c r="N36" t="str" cm="1">
        <f t="array" ref="N36">IFERROR(SMALL(_xlfn._xlws.FILTER(hhh!$AA:$AA,hhh!$B:$B='Results Sheet'!O$3),'Results Sheet'!M36),"")</f>
        <v/>
      </c>
      <c r="O36" t="str">
        <f>_xlfn.XLOOKUP(P36,hhh!$A:$A,hhh!$AB:$AB,"")</f>
        <v/>
      </c>
      <c r="P36" t="str" cm="1">
        <f t="array" ref="P36">_xlfn.XLOOKUP(N36,_xlfn._xlws.FILTER(hhh!$AA:$AA,hhh!$B:$B='Results Sheet'!O$3),_xlfn._xlws.FILTER(hhh!$A:$A,hhh!$B:$B='Results Sheet'!O$3),"")</f>
        <v/>
      </c>
      <c r="Q36" t="str">
        <f>_xlfn.XLOOKUP(P36,hhh!$A:$A,hhh!$X:$X,"")</f>
        <v/>
      </c>
      <c r="R36" t="str">
        <f>Run!$M34</f>
        <v/>
      </c>
      <c r="S36" t="str">
        <f>IF(Run!$N34=0,"",Run!$N34)</f>
        <v/>
      </c>
      <c r="T36" s="60" t="str">
        <f>Run!$O34</f>
        <v/>
      </c>
      <c r="V36" t="str">
        <f>Run!$Q34</f>
        <v/>
      </c>
      <c r="W36" t="str">
        <f>IF(Run!$R34=0,"",Run!$R34)</f>
        <v/>
      </c>
      <c r="X36" s="60" t="str">
        <f>Run!$S34</f>
        <v/>
      </c>
      <c r="Z36" t="str">
        <f>Run!$U34</f>
        <v/>
      </c>
      <c r="AA36" t="str">
        <f>IF(Run!$V34=0,"",Run!$V34)</f>
        <v/>
      </c>
      <c r="AB36" s="60" t="str">
        <f>Run!$W34</f>
        <v/>
      </c>
      <c r="AC36" t="str">
        <f>'Rope Bridge'!$M34</f>
        <v/>
      </c>
      <c r="AD36" t="str">
        <f>IF('Rope Bridge'!$N34=0,"",'Rope Bridge'!$N34)</f>
        <v/>
      </c>
      <c r="AE36" s="60" t="str">
        <f>'Rope Bridge'!$O34</f>
        <v/>
      </c>
      <c r="AG36" t="str">
        <f>'Rope Bridge'!$Q34</f>
        <v/>
      </c>
      <c r="AH36" t="str">
        <f>IF('Rope Bridge'!$R34=0,"",'Rope Bridge'!$R34)</f>
        <v/>
      </c>
      <c r="AI36" s="60" t="str">
        <f>'Rope Bridge'!$S34</f>
        <v/>
      </c>
      <c r="AK36" t="str">
        <f>'Rope Bridge'!$U34</f>
        <v/>
      </c>
      <c r="AL36" t="str">
        <f>IF('Rope Bridge'!$V34=0,"",'Rope Bridge'!$V34)</f>
        <v/>
      </c>
      <c r="AM36" s="60" t="str">
        <f>'Rope Bridge'!$W34</f>
        <v/>
      </c>
      <c r="AN36" t="str">
        <f>ptt!$M34</f>
        <v/>
      </c>
      <c r="AO36" t="str">
        <f>IF(ptt!$N34=0,"",ptt!$N34)</f>
        <v/>
      </c>
      <c r="AP36" s="60" t="str">
        <f>ptt!$O34</f>
        <v/>
      </c>
      <c r="AR36" t="str">
        <f>ptt!$Q34</f>
        <v/>
      </c>
      <c r="AS36" t="str">
        <f>IF(ptt!$R34=0,"",ptt!$R34)</f>
        <v/>
      </c>
      <c r="AT36" s="60" t="str">
        <f>ptt!$S34</f>
        <v/>
      </c>
      <c r="AV36" t="str">
        <f>ptt!$U34</f>
        <v/>
      </c>
      <c r="AW36" t="str">
        <f>IF(ptt!$V34=0,"",ptt!$V34)</f>
        <v/>
      </c>
      <c r="AX36" s="60" t="str">
        <f>ptt!$W34</f>
        <v/>
      </c>
      <c r="AY36" t="str">
        <f>'Tire Flip'!$M34</f>
        <v/>
      </c>
      <c r="AZ36" t="str">
        <f>IF('Tire Flip'!$N34=0,"",'Tire Flip'!$N34)</f>
        <v/>
      </c>
      <c r="BA36" s="60" t="str">
        <f>'Tire Flip'!$O34</f>
        <v/>
      </c>
      <c r="BC36" t="str">
        <f>'Tire Flip'!$Q34</f>
        <v/>
      </c>
      <c r="BD36" t="str">
        <f>IF('Tire Flip'!$R34=0,"",'Tire Flip'!$R34)</f>
        <v/>
      </c>
      <c r="BE36" s="60" t="str">
        <f>'Tire Flip'!$S34</f>
        <v/>
      </c>
      <c r="BG36" t="str">
        <f>'Tire Flip'!$U34</f>
        <v/>
      </c>
      <c r="BH36" t="str">
        <f>IF('Tire Flip'!$V34=0,"",'Tire Flip'!$V34)</f>
        <v/>
      </c>
      <c r="BI36" s="60" t="str">
        <f>'Tire Flip'!$W34</f>
        <v/>
      </c>
      <c r="BJ36" t="str">
        <f>'Gauntlet CCR'!$M34</f>
        <v/>
      </c>
      <c r="BK36" t="str">
        <f>IF('Gauntlet CCR'!$N34=0,"",'Gauntlet CCR'!$N34)</f>
        <v/>
      </c>
      <c r="BL36" s="60" t="str">
        <f>'Gauntlet CCR'!$O34</f>
        <v/>
      </c>
      <c r="BN36" t="str">
        <f>'Gauntlet CCR'!$Q34</f>
        <v/>
      </c>
      <c r="BO36" t="str">
        <f>IF('Gauntlet CCR'!$R34=0,"",'Gauntlet CCR'!$R34)</f>
        <v/>
      </c>
      <c r="BP36" s="60" t="str">
        <f>'Gauntlet CCR'!$S34</f>
        <v/>
      </c>
      <c r="BR36" t="str">
        <f>'Gauntlet CCR'!$U34</f>
        <v/>
      </c>
      <c r="BS36" t="str">
        <f>IF('Gauntlet CCR'!$V34=0,"",'Gauntlet CCR'!$V34)</f>
        <v/>
      </c>
      <c r="BT36" s="60" t="str">
        <f>'Gauntlet CCR'!$W34</f>
        <v/>
      </c>
      <c r="BU36" t="str">
        <f>'Ultimate Raider Male'!$M34</f>
        <v/>
      </c>
      <c r="BV36" t="str">
        <f>IF('Ultimate Raider Male'!$N34=0,"",'Ultimate Raider Male'!$N34)</f>
        <v/>
      </c>
      <c r="BW36" s="60" t="str">
        <f>'Ultimate Raider Male'!$O34</f>
        <v/>
      </c>
      <c r="CA36" s="60"/>
      <c r="CE36" s="60"/>
      <c r="CF36" t="str">
        <f>'Ultimate Raider Female'!$M34</f>
        <v/>
      </c>
      <c r="CG36" t="str">
        <f>IF('Ultimate Raider Female'!$N34=0,"",'Ultimate Raider Female'!$N34)</f>
        <v/>
      </c>
      <c r="CH36" s="60" t="str">
        <f>'Ultimate Raider Female'!$O34</f>
        <v/>
      </c>
      <c r="CL36" s="60"/>
      <c r="CP36" s="60"/>
      <c r="CQ36" t="str">
        <f>'Event 8'!$M34</f>
        <v/>
      </c>
      <c r="CR36" t="str">
        <f>IF('Event 8'!$N34=0,"",'Event 8'!$N34)</f>
        <v/>
      </c>
      <c r="CS36" s="60" t="str">
        <f>'Event 8'!$O34</f>
        <v/>
      </c>
      <c r="CU36" t="str">
        <f>'Event 8'!$Q34</f>
        <v/>
      </c>
      <c r="CV36" t="str">
        <f>IF('Event 8'!$R34=0,"",'Event 8'!$R34)</f>
        <v/>
      </c>
      <c r="CW36" s="60" t="str">
        <f>'Event 8'!$S34</f>
        <v/>
      </c>
      <c r="CY36" t="str">
        <f>'Event 8'!$U34</f>
        <v/>
      </c>
      <c r="CZ36" t="str">
        <f>IF('Event 8'!$V34=0,"",'Event 8'!$V34)</f>
        <v/>
      </c>
      <c r="DA36" s="60" t="str">
        <f>'Event 8'!$W34</f>
        <v/>
      </c>
      <c r="DB36" t="str">
        <f>'Event 9'!$M34</f>
        <v/>
      </c>
      <c r="DC36" t="str">
        <f>IF('Event 9'!$N34=0,"",'Event 9'!$N34)</f>
        <v/>
      </c>
      <c r="DD36" s="60" t="str">
        <f>'Event 9'!$O34</f>
        <v/>
      </c>
      <c r="DF36" t="str">
        <f>'Event 9'!$Q34</f>
        <v/>
      </c>
      <c r="DG36" t="str">
        <f>IF('Event 9'!$R34=0,"",'Event 9'!$R34)</f>
        <v/>
      </c>
      <c r="DH36" s="60" t="str">
        <f>'Event 9'!$S34</f>
        <v/>
      </c>
      <c r="DJ36" t="str">
        <f>'Event 9'!$U34</f>
        <v/>
      </c>
      <c r="DK36" t="str">
        <f>IF('Event 9'!$V34=0,"",'Event 9'!$V34)</f>
        <v/>
      </c>
      <c r="DL36" s="60" t="str">
        <f>'Event 9'!$W34</f>
        <v/>
      </c>
      <c r="DM36" t="str">
        <f>'Event 10'!$M34</f>
        <v/>
      </c>
      <c r="DN36" t="str">
        <f>IF('Event 10'!$N34=0,"",'Event 10'!$N34)</f>
        <v/>
      </c>
      <c r="DO36" s="60" t="str">
        <f>'Event 10'!$O34</f>
        <v/>
      </c>
      <c r="DQ36" t="str">
        <f>'Event 10'!$Q34</f>
        <v/>
      </c>
      <c r="DR36" t="str">
        <f>IF('Event 10'!$R34=0,"",'Event 10'!$R34)</f>
        <v/>
      </c>
      <c r="DS36" s="60" t="str">
        <f>'Event 10'!$S34</f>
        <v/>
      </c>
      <c r="DU36" t="str">
        <f>'Event 10'!$U34</f>
        <v/>
      </c>
      <c r="DV36" t="str">
        <f>IF('Event 10'!$V34=0,"",'Event 10'!$V34)</f>
        <v/>
      </c>
      <c r="DW36" s="60" t="str">
        <f>'Event 10'!$W34</f>
        <v/>
      </c>
    </row>
    <row r="37" spans="1:127" x14ac:dyDescent="0.3">
      <c r="A37">
        <v>33</v>
      </c>
      <c r="B37" t="str" cm="1">
        <f t="array" ref="B37">IFERROR(SMALL(_xlfn._xlws.FILTER(hhh!$AA:$AA,hhh!$B:$B='Results Sheet'!C$3),'Results Sheet'!A37),"")</f>
        <v/>
      </c>
      <c r="C37" t="str">
        <f>_xlfn.XLOOKUP(D37,hhh!$A:$A,hhh!$AB:$AB,"")</f>
        <v/>
      </c>
      <c r="D37" t="str" cm="1">
        <f t="array" ref="D37">_xlfn.XLOOKUP(B37,_xlfn._xlws.FILTER(hhh!$AA:$AA,hhh!$B:$B='Results Sheet'!C$3),_xlfn._xlws.FILTER(hhh!$A:$A,hhh!$B:$B='Results Sheet'!C$3),"")</f>
        <v/>
      </c>
      <c r="E37" t="str">
        <f>_xlfn.XLOOKUP(D37,hhh!$A:$A,hhh!$X:$X,"")</f>
        <v/>
      </c>
      <c r="G37">
        <v>33</v>
      </c>
      <c r="H37" t="str" cm="1">
        <f t="array" ref="H37">IFERROR(SMALL(_xlfn._xlws.FILTER(hhh!$AA:$AA,hhh!$B:$B='Results Sheet'!I$3),'Results Sheet'!G37),"")</f>
        <v/>
      </c>
      <c r="I37" t="str">
        <f>_xlfn.XLOOKUP(J37,hhh!$A:$A,hhh!$AB:$AB,"")</f>
        <v/>
      </c>
      <c r="J37" t="str" cm="1">
        <f t="array" ref="J37">_xlfn.XLOOKUP(H37,_xlfn._xlws.FILTER(hhh!$AA:$AA,hhh!$B:$B='Results Sheet'!I$3),_xlfn._xlws.FILTER(hhh!$A:$A,hhh!$B:$B='Results Sheet'!I$3),"")</f>
        <v/>
      </c>
      <c r="K37" t="str">
        <f>_xlfn.XLOOKUP(J37,hhh!$A:$A,hhh!$X:$X,"")</f>
        <v/>
      </c>
      <c r="M37">
        <v>33</v>
      </c>
      <c r="N37" t="str" cm="1">
        <f t="array" ref="N37">IFERROR(SMALL(_xlfn._xlws.FILTER(hhh!$AA:$AA,hhh!$B:$B='Results Sheet'!O$3),'Results Sheet'!M37),"")</f>
        <v/>
      </c>
      <c r="O37" t="str">
        <f>_xlfn.XLOOKUP(P37,hhh!$A:$A,hhh!$AB:$AB,"")</f>
        <v/>
      </c>
      <c r="P37" t="str" cm="1">
        <f t="array" ref="P37">_xlfn.XLOOKUP(N37,_xlfn._xlws.FILTER(hhh!$AA:$AA,hhh!$B:$B='Results Sheet'!O$3),_xlfn._xlws.FILTER(hhh!$A:$A,hhh!$B:$B='Results Sheet'!O$3),"")</f>
        <v/>
      </c>
      <c r="Q37" t="str">
        <f>_xlfn.XLOOKUP(P37,hhh!$A:$A,hhh!$X:$X,"")</f>
        <v/>
      </c>
      <c r="R37" t="str">
        <f>Run!$M35</f>
        <v/>
      </c>
      <c r="S37" t="str">
        <f>IF(Run!$N35=0,"",Run!$N35)</f>
        <v/>
      </c>
      <c r="T37" s="60" t="str">
        <f>Run!$O35</f>
        <v/>
      </c>
      <c r="V37" t="str">
        <f>Run!$Q35</f>
        <v/>
      </c>
      <c r="W37" t="str">
        <f>IF(Run!$R35=0,"",Run!$R35)</f>
        <v/>
      </c>
      <c r="X37" s="60" t="str">
        <f>Run!$S35</f>
        <v/>
      </c>
      <c r="Z37" t="str">
        <f>Run!$U35</f>
        <v/>
      </c>
      <c r="AA37" t="str">
        <f>IF(Run!$V35=0,"",Run!$V35)</f>
        <v/>
      </c>
      <c r="AB37" s="60" t="str">
        <f>Run!$W35</f>
        <v/>
      </c>
      <c r="AC37" t="str">
        <f>'Rope Bridge'!$M35</f>
        <v/>
      </c>
      <c r="AD37" t="str">
        <f>IF('Rope Bridge'!$N35=0,"",'Rope Bridge'!$N35)</f>
        <v/>
      </c>
      <c r="AE37" s="60" t="str">
        <f>'Rope Bridge'!$O35</f>
        <v/>
      </c>
      <c r="AG37" t="str">
        <f>'Rope Bridge'!$Q35</f>
        <v/>
      </c>
      <c r="AH37" t="str">
        <f>IF('Rope Bridge'!$R35=0,"",'Rope Bridge'!$R35)</f>
        <v/>
      </c>
      <c r="AI37" s="60" t="str">
        <f>'Rope Bridge'!$S35</f>
        <v/>
      </c>
      <c r="AK37" t="str">
        <f>'Rope Bridge'!$U35</f>
        <v/>
      </c>
      <c r="AL37" t="str">
        <f>IF('Rope Bridge'!$V35=0,"",'Rope Bridge'!$V35)</f>
        <v/>
      </c>
      <c r="AM37" s="60" t="str">
        <f>'Rope Bridge'!$W35</f>
        <v/>
      </c>
      <c r="AN37" t="str">
        <f>ptt!$M35</f>
        <v/>
      </c>
      <c r="AO37" t="str">
        <f>IF(ptt!$N35=0,"",ptt!$N35)</f>
        <v/>
      </c>
      <c r="AP37" s="60" t="str">
        <f>ptt!$O35</f>
        <v/>
      </c>
      <c r="AR37" t="str">
        <f>ptt!$Q35</f>
        <v/>
      </c>
      <c r="AS37" t="str">
        <f>IF(ptt!$R35=0,"",ptt!$R35)</f>
        <v/>
      </c>
      <c r="AT37" s="60" t="str">
        <f>ptt!$S35</f>
        <v/>
      </c>
      <c r="AV37" t="str">
        <f>ptt!$U35</f>
        <v/>
      </c>
      <c r="AW37" t="str">
        <f>IF(ptt!$V35=0,"",ptt!$V35)</f>
        <v/>
      </c>
      <c r="AX37" s="60" t="str">
        <f>ptt!$W35</f>
        <v/>
      </c>
      <c r="AY37" t="str">
        <f>'Tire Flip'!$M35</f>
        <v/>
      </c>
      <c r="AZ37" t="str">
        <f>IF('Tire Flip'!$N35=0,"",'Tire Flip'!$N35)</f>
        <v/>
      </c>
      <c r="BA37" s="60" t="str">
        <f>'Tire Flip'!$O35</f>
        <v/>
      </c>
      <c r="BC37" t="str">
        <f>'Tire Flip'!$Q35</f>
        <v/>
      </c>
      <c r="BD37" t="str">
        <f>IF('Tire Flip'!$R35=0,"",'Tire Flip'!$R35)</f>
        <v/>
      </c>
      <c r="BE37" s="60" t="str">
        <f>'Tire Flip'!$S35</f>
        <v/>
      </c>
      <c r="BG37" t="str">
        <f>'Tire Flip'!$U35</f>
        <v/>
      </c>
      <c r="BH37" t="str">
        <f>IF('Tire Flip'!$V35=0,"",'Tire Flip'!$V35)</f>
        <v/>
      </c>
      <c r="BI37" s="60" t="str">
        <f>'Tire Flip'!$W35</f>
        <v/>
      </c>
      <c r="BJ37" t="str">
        <f>'Gauntlet CCR'!$M35</f>
        <v/>
      </c>
      <c r="BK37" t="str">
        <f>IF('Gauntlet CCR'!$N35=0,"",'Gauntlet CCR'!$N35)</f>
        <v/>
      </c>
      <c r="BL37" s="60" t="str">
        <f>'Gauntlet CCR'!$O35</f>
        <v/>
      </c>
      <c r="BN37" t="str">
        <f>'Gauntlet CCR'!$Q35</f>
        <v/>
      </c>
      <c r="BO37" t="str">
        <f>IF('Gauntlet CCR'!$R35=0,"",'Gauntlet CCR'!$R35)</f>
        <v/>
      </c>
      <c r="BP37" s="60" t="str">
        <f>'Gauntlet CCR'!$S35</f>
        <v/>
      </c>
      <c r="BR37" t="str">
        <f>'Gauntlet CCR'!$U35</f>
        <v/>
      </c>
      <c r="BS37" t="str">
        <f>IF('Gauntlet CCR'!$V35=0,"",'Gauntlet CCR'!$V35)</f>
        <v/>
      </c>
      <c r="BT37" s="60" t="str">
        <f>'Gauntlet CCR'!$W35</f>
        <v/>
      </c>
      <c r="BU37" t="str">
        <f>'Ultimate Raider Male'!$M35</f>
        <v/>
      </c>
      <c r="BV37" t="str">
        <f>IF('Ultimate Raider Male'!$N35=0,"",'Ultimate Raider Male'!$N35)</f>
        <v/>
      </c>
      <c r="BW37" s="60" t="str">
        <f>'Ultimate Raider Male'!$O35</f>
        <v/>
      </c>
      <c r="CA37" s="60"/>
      <c r="CE37" s="60"/>
      <c r="CF37" t="str">
        <f>'Ultimate Raider Female'!$M35</f>
        <v/>
      </c>
      <c r="CG37" t="str">
        <f>IF('Ultimate Raider Female'!$N35=0,"",'Ultimate Raider Female'!$N35)</f>
        <v/>
      </c>
      <c r="CH37" s="60" t="str">
        <f>'Ultimate Raider Female'!$O35</f>
        <v/>
      </c>
      <c r="CL37" s="60"/>
      <c r="CP37" s="60"/>
      <c r="CQ37" t="str">
        <f>'Event 8'!$M35</f>
        <v/>
      </c>
      <c r="CR37" t="str">
        <f>IF('Event 8'!$N35=0,"",'Event 8'!$N35)</f>
        <v/>
      </c>
      <c r="CS37" s="60" t="str">
        <f>'Event 8'!$O35</f>
        <v/>
      </c>
      <c r="CU37" t="str">
        <f>'Event 8'!$Q35</f>
        <v/>
      </c>
      <c r="CV37" t="str">
        <f>IF('Event 8'!$R35=0,"",'Event 8'!$R35)</f>
        <v/>
      </c>
      <c r="CW37" s="60" t="str">
        <f>'Event 8'!$S35</f>
        <v/>
      </c>
      <c r="CY37" t="str">
        <f>'Event 8'!$U35</f>
        <v/>
      </c>
      <c r="CZ37" t="str">
        <f>IF('Event 8'!$V35=0,"",'Event 8'!$V35)</f>
        <v/>
      </c>
      <c r="DA37" s="60" t="str">
        <f>'Event 8'!$W35</f>
        <v/>
      </c>
      <c r="DB37" t="str">
        <f>'Event 9'!$M35</f>
        <v/>
      </c>
      <c r="DC37" t="str">
        <f>IF('Event 9'!$N35=0,"",'Event 9'!$N35)</f>
        <v/>
      </c>
      <c r="DD37" s="60" t="str">
        <f>'Event 9'!$O35</f>
        <v/>
      </c>
      <c r="DF37" t="str">
        <f>'Event 9'!$Q35</f>
        <v/>
      </c>
      <c r="DG37" t="str">
        <f>IF('Event 9'!$R35=0,"",'Event 9'!$R35)</f>
        <v/>
      </c>
      <c r="DH37" s="60" t="str">
        <f>'Event 9'!$S35</f>
        <v/>
      </c>
      <c r="DJ37" t="str">
        <f>'Event 9'!$U35</f>
        <v/>
      </c>
      <c r="DK37" t="str">
        <f>IF('Event 9'!$V35=0,"",'Event 9'!$V35)</f>
        <v/>
      </c>
      <c r="DL37" s="60" t="str">
        <f>'Event 9'!$W35</f>
        <v/>
      </c>
      <c r="DM37" t="str">
        <f>'Event 10'!$M35</f>
        <v/>
      </c>
      <c r="DN37" t="str">
        <f>IF('Event 10'!$N35=0,"",'Event 10'!$N35)</f>
        <v/>
      </c>
      <c r="DO37" s="60" t="str">
        <f>'Event 10'!$O35</f>
        <v/>
      </c>
      <c r="DQ37" t="str">
        <f>'Event 10'!$Q35</f>
        <v/>
      </c>
      <c r="DR37" t="str">
        <f>IF('Event 10'!$R35=0,"",'Event 10'!$R35)</f>
        <v/>
      </c>
      <c r="DS37" s="60" t="str">
        <f>'Event 10'!$S35</f>
        <v/>
      </c>
      <c r="DU37" t="str">
        <f>'Event 10'!$U35</f>
        <v/>
      </c>
      <c r="DV37" t="str">
        <f>IF('Event 10'!$V35=0,"",'Event 10'!$V35)</f>
        <v/>
      </c>
      <c r="DW37" s="60" t="str">
        <f>'Event 10'!$W35</f>
        <v/>
      </c>
    </row>
    <row r="38" spans="1:127" x14ac:dyDescent="0.3">
      <c r="A38">
        <v>34</v>
      </c>
      <c r="B38" t="str" cm="1">
        <f t="array" ref="B38">IFERROR(SMALL(_xlfn._xlws.FILTER(hhh!$AA:$AA,hhh!$B:$B='Results Sheet'!C$3),'Results Sheet'!A38),"")</f>
        <v/>
      </c>
      <c r="C38" t="str">
        <f>_xlfn.XLOOKUP(D38,hhh!$A:$A,hhh!$AB:$AB,"")</f>
        <v/>
      </c>
      <c r="D38" t="str" cm="1">
        <f t="array" ref="D38">_xlfn.XLOOKUP(B38,_xlfn._xlws.FILTER(hhh!$AA:$AA,hhh!$B:$B='Results Sheet'!C$3),_xlfn._xlws.FILTER(hhh!$A:$A,hhh!$B:$B='Results Sheet'!C$3),"")</f>
        <v/>
      </c>
      <c r="E38" t="str">
        <f>_xlfn.XLOOKUP(D38,hhh!$A:$A,hhh!$X:$X,"")</f>
        <v/>
      </c>
      <c r="G38">
        <v>34</v>
      </c>
      <c r="H38" t="str" cm="1">
        <f t="array" ref="H38">IFERROR(SMALL(_xlfn._xlws.FILTER(hhh!$AA:$AA,hhh!$B:$B='Results Sheet'!I$3),'Results Sheet'!G38),"")</f>
        <v/>
      </c>
      <c r="I38" t="str">
        <f>_xlfn.XLOOKUP(J38,hhh!$A:$A,hhh!$AB:$AB,"")</f>
        <v/>
      </c>
      <c r="J38" t="str" cm="1">
        <f t="array" ref="J38">_xlfn.XLOOKUP(H38,_xlfn._xlws.FILTER(hhh!$AA:$AA,hhh!$B:$B='Results Sheet'!I$3),_xlfn._xlws.FILTER(hhh!$A:$A,hhh!$B:$B='Results Sheet'!I$3),"")</f>
        <v/>
      </c>
      <c r="K38" t="str">
        <f>_xlfn.XLOOKUP(J38,hhh!$A:$A,hhh!$X:$X,"")</f>
        <v/>
      </c>
      <c r="M38">
        <v>34</v>
      </c>
      <c r="N38" t="str" cm="1">
        <f t="array" ref="N38">IFERROR(SMALL(_xlfn._xlws.FILTER(hhh!$AA:$AA,hhh!$B:$B='Results Sheet'!O$3),'Results Sheet'!M38),"")</f>
        <v/>
      </c>
      <c r="O38" t="str">
        <f>_xlfn.XLOOKUP(P38,hhh!$A:$A,hhh!$AB:$AB,"")</f>
        <v/>
      </c>
      <c r="P38" t="str" cm="1">
        <f t="array" ref="P38">_xlfn.XLOOKUP(N38,_xlfn._xlws.FILTER(hhh!$AA:$AA,hhh!$B:$B='Results Sheet'!O$3),_xlfn._xlws.FILTER(hhh!$A:$A,hhh!$B:$B='Results Sheet'!O$3),"")</f>
        <v/>
      </c>
      <c r="Q38" t="str">
        <f>_xlfn.XLOOKUP(P38,hhh!$A:$A,hhh!$X:$X,"")</f>
        <v/>
      </c>
      <c r="R38" t="str">
        <f>Run!$M36</f>
        <v/>
      </c>
      <c r="S38" t="str">
        <f>IF(Run!$N36=0,"",Run!$N36)</f>
        <v/>
      </c>
      <c r="T38" s="60" t="str">
        <f>Run!$O36</f>
        <v/>
      </c>
      <c r="V38" t="str">
        <f>Run!$Q36</f>
        <v/>
      </c>
      <c r="W38" t="str">
        <f>IF(Run!$R36=0,"",Run!$R36)</f>
        <v/>
      </c>
      <c r="X38" s="60" t="str">
        <f>Run!$S36</f>
        <v/>
      </c>
      <c r="Z38" t="str">
        <f>Run!$U36</f>
        <v/>
      </c>
      <c r="AA38" t="str">
        <f>IF(Run!$V36=0,"",Run!$V36)</f>
        <v/>
      </c>
      <c r="AB38" s="60" t="str">
        <f>Run!$W36</f>
        <v/>
      </c>
      <c r="AC38" t="str">
        <f>'Rope Bridge'!$M36</f>
        <v/>
      </c>
      <c r="AD38" t="str">
        <f>IF('Rope Bridge'!$N36=0,"",'Rope Bridge'!$N36)</f>
        <v/>
      </c>
      <c r="AE38" s="60" t="str">
        <f>'Rope Bridge'!$O36</f>
        <v/>
      </c>
      <c r="AG38" t="str">
        <f>'Rope Bridge'!$Q36</f>
        <v/>
      </c>
      <c r="AH38" t="str">
        <f>IF('Rope Bridge'!$R36=0,"",'Rope Bridge'!$R36)</f>
        <v/>
      </c>
      <c r="AI38" s="60" t="str">
        <f>'Rope Bridge'!$S36</f>
        <v/>
      </c>
      <c r="AK38" t="str">
        <f>'Rope Bridge'!$U36</f>
        <v/>
      </c>
      <c r="AL38" t="str">
        <f>IF('Rope Bridge'!$V36=0,"",'Rope Bridge'!$V36)</f>
        <v/>
      </c>
      <c r="AM38" s="60" t="str">
        <f>'Rope Bridge'!$W36</f>
        <v/>
      </c>
      <c r="AN38" t="str">
        <f>ptt!$M36</f>
        <v/>
      </c>
      <c r="AO38" t="str">
        <f>IF(ptt!$N36=0,"",ptt!$N36)</f>
        <v/>
      </c>
      <c r="AP38" s="60" t="str">
        <f>ptt!$O36</f>
        <v/>
      </c>
      <c r="AR38" t="str">
        <f>ptt!$Q36</f>
        <v/>
      </c>
      <c r="AS38" t="str">
        <f>IF(ptt!$R36=0,"",ptt!$R36)</f>
        <v/>
      </c>
      <c r="AT38" s="60" t="str">
        <f>ptt!$S36</f>
        <v/>
      </c>
      <c r="AV38" t="str">
        <f>ptt!$U36</f>
        <v/>
      </c>
      <c r="AW38" t="str">
        <f>IF(ptt!$V36=0,"",ptt!$V36)</f>
        <v/>
      </c>
      <c r="AX38" s="60" t="str">
        <f>ptt!$W36</f>
        <v/>
      </c>
      <c r="AY38" t="str">
        <f>'Tire Flip'!$M36</f>
        <v/>
      </c>
      <c r="AZ38" t="str">
        <f>IF('Tire Flip'!$N36=0,"",'Tire Flip'!$N36)</f>
        <v/>
      </c>
      <c r="BA38" s="60" t="str">
        <f>'Tire Flip'!$O36</f>
        <v/>
      </c>
      <c r="BC38" t="str">
        <f>'Tire Flip'!$Q36</f>
        <v/>
      </c>
      <c r="BD38" t="str">
        <f>IF('Tire Flip'!$R36=0,"",'Tire Flip'!$R36)</f>
        <v/>
      </c>
      <c r="BE38" s="60" t="str">
        <f>'Tire Flip'!$S36</f>
        <v/>
      </c>
      <c r="BG38" t="str">
        <f>'Tire Flip'!$U36</f>
        <v/>
      </c>
      <c r="BH38" t="str">
        <f>IF('Tire Flip'!$V36=0,"",'Tire Flip'!$V36)</f>
        <v/>
      </c>
      <c r="BI38" s="60" t="str">
        <f>'Tire Flip'!$W36</f>
        <v/>
      </c>
      <c r="BJ38" t="str">
        <f>'Gauntlet CCR'!$M36</f>
        <v/>
      </c>
      <c r="BK38" t="str">
        <f>IF('Gauntlet CCR'!$N36=0,"",'Gauntlet CCR'!$N36)</f>
        <v/>
      </c>
      <c r="BL38" s="60" t="str">
        <f>'Gauntlet CCR'!$O36</f>
        <v/>
      </c>
      <c r="BN38" t="str">
        <f>'Gauntlet CCR'!$Q36</f>
        <v/>
      </c>
      <c r="BO38" t="str">
        <f>IF('Gauntlet CCR'!$R36=0,"",'Gauntlet CCR'!$R36)</f>
        <v/>
      </c>
      <c r="BP38" s="60" t="str">
        <f>'Gauntlet CCR'!$S36</f>
        <v/>
      </c>
      <c r="BR38" t="str">
        <f>'Gauntlet CCR'!$U36</f>
        <v/>
      </c>
      <c r="BS38" t="str">
        <f>IF('Gauntlet CCR'!$V36=0,"",'Gauntlet CCR'!$V36)</f>
        <v/>
      </c>
      <c r="BT38" s="60" t="str">
        <f>'Gauntlet CCR'!$W36</f>
        <v/>
      </c>
      <c r="BU38" t="str">
        <f>'Ultimate Raider Male'!$M36</f>
        <v/>
      </c>
      <c r="BV38" t="str">
        <f>IF('Ultimate Raider Male'!$N36=0,"",'Ultimate Raider Male'!$N36)</f>
        <v/>
      </c>
      <c r="BW38" s="60" t="str">
        <f>'Ultimate Raider Male'!$O36</f>
        <v/>
      </c>
      <c r="CA38" s="60"/>
      <c r="CE38" s="60"/>
      <c r="CF38" t="str">
        <f>'Ultimate Raider Female'!$M36</f>
        <v/>
      </c>
      <c r="CG38" t="str">
        <f>IF('Ultimate Raider Female'!$N36=0,"",'Ultimate Raider Female'!$N36)</f>
        <v/>
      </c>
      <c r="CH38" s="60" t="str">
        <f>'Ultimate Raider Female'!$O36</f>
        <v/>
      </c>
      <c r="CL38" s="60"/>
      <c r="CP38" s="60"/>
      <c r="CQ38" t="str">
        <f>'Event 8'!$M36</f>
        <v/>
      </c>
      <c r="CR38" t="str">
        <f>IF('Event 8'!$N36=0,"",'Event 8'!$N36)</f>
        <v/>
      </c>
      <c r="CS38" s="60" t="str">
        <f>'Event 8'!$O36</f>
        <v/>
      </c>
      <c r="CU38" t="str">
        <f>'Event 8'!$Q36</f>
        <v/>
      </c>
      <c r="CV38" t="str">
        <f>IF('Event 8'!$R36=0,"",'Event 8'!$R36)</f>
        <v/>
      </c>
      <c r="CW38" s="60" t="str">
        <f>'Event 8'!$S36</f>
        <v/>
      </c>
      <c r="CY38" t="str">
        <f>'Event 8'!$U36</f>
        <v/>
      </c>
      <c r="CZ38" t="str">
        <f>IF('Event 8'!$V36=0,"",'Event 8'!$V36)</f>
        <v/>
      </c>
      <c r="DA38" s="60" t="str">
        <f>'Event 8'!$W36</f>
        <v/>
      </c>
      <c r="DB38" t="str">
        <f>'Event 9'!$M36</f>
        <v/>
      </c>
      <c r="DC38" t="str">
        <f>IF('Event 9'!$N36=0,"",'Event 9'!$N36)</f>
        <v/>
      </c>
      <c r="DD38" s="60" t="str">
        <f>'Event 9'!$O36</f>
        <v/>
      </c>
      <c r="DF38" t="str">
        <f>'Event 9'!$Q36</f>
        <v/>
      </c>
      <c r="DG38" t="str">
        <f>IF('Event 9'!$R36=0,"",'Event 9'!$R36)</f>
        <v/>
      </c>
      <c r="DH38" s="60" t="str">
        <f>'Event 9'!$S36</f>
        <v/>
      </c>
      <c r="DJ38" t="str">
        <f>'Event 9'!$U36</f>
        <v/>
      </c>
      <c r="DK38" t="str">
        <f>IF('Event 9'!$V36=0,"",'Event 9'!$V36)</f>
        <v/>
      </c>
      <c r="DL38" s="60" t="str">
        <f>'Event 9'!$W36</f>
        <v/>
      </c>
      <c r="DM38" t="str">
        <f>'Event 10'!$M36</f>
        <v/>
      </c>
      <c r="DN38" t="str">
        <f>IF('Event 10'!$N36=0,"",'Event 10'!$N36)</f>
        <v/>
      </c>
      <c r="DO38" s="60" t="str">
        <f>'Event 10'!$O36</f>
        <v/>
      </c>
      <c r="DQ38" t="str">
        <f>'Event 10'!$Q36</f>
        <v/>
      </c>
      <c r="DR38" t="str">
        <f>IF('Event 10'!$R36=0,"",'Event 10'!$R36)</f>
        <v/>
      </c>
      <c r="DS38" s="60" t="str">
        <f>'Event 10'!$S36</f>
        <v/>
      </c>
      <c r="DU38" t="str">
        <f>'Event 10'!$U36</f>
        <v/>
      </c>
      <c r="DV38" t="str">
        <f>IF('Event 10'!$V36=0,"",'Event 10'!$V36)</f>
        <v/>
      </c>
      <c r="DW38" s="60" t="str">
        <f>'Event 10'!$W36</f>
        <v/>
      </c>
    </row>
    <row r="39" spans="1:127" x14ac:dyDescent="0.3">
      <c r="A39">
        <v>35</v>
      </c>
      <c r="B39" t="str" cm="1">
        <f t="array" ref="B39">IFERROR(SMALL(_xlfn._xlws.FILTER(hhh!$AA:$AA,hhh!$B:$B='Results Sheet'!C$3),'Results Sheet'!A39),"")</f>
        <v/>
      </c>
      <c r="C39" t="str">
        <f>_xlfn.XLOOKUP(D39,hhh!$A:$A,hhh!$AB:$AB,"")</f>
        <v/>
      </c>
      <c r="D39" t="str" cm="1">
        <f t="array" ref="D39">_xlfn.XLOOKUP(B39,_xlfn._xlws.FILTER(hhh!$AA:$AA,hhh!$B:$B='Results Sheet'!C$3),_xlfn._xlws.FILTER(hhh!$A:$A,hhh!$B:$B='Results Sheet'!C$3),"")</f>
        <v/>
      </c>
      <c r="E39" t="str">
        <f>_xlfn.XLOOKUP(D39,hhh!$A:$A,hhh!$X:$X,"")</f>
        <v/>
      </c>
      <c r="G39">
        <v>35</v>
      </c>
      <c r="H39" t="str" cm="1">
        <f t="array" ref="H39">IFERROR(SMALL(_xlfn._xlws.FILTER(hhh!$AA:$AA,hhh!$B:$B='Results Sheet'!I$3),'Results Sheet'!G39),"")</f>
        <v/>
      </c>
      <c r="I39" t="str">
        <f>_xlfn.XLOOKUP(J39,hhh!$A:$A,hhh!$AB:$AB,"")</f>
        <v/>
      </c>
      <c r="J39" t="str" cm="1">
        <f t="array" ref="J39">_xlfn.XLOOKUP(H39,_xlfn._xlws.FILTER(hhh!$AA:$AA,hhh!$B:$B='Results Sheet'!I$3),_xlfn._xlws.FILTER(hhh!$A:$A,hhh!$B:$B='Results Sheet'!I$3),"")</f>
        <v/>
      </c>
      <c r="K39" t="str">
        <f>_xlfn.XLOOKUP(J39,hhh!$A:$A,hhh!$X:$X,"")</f>
        <v/>
      </c>
      <c r="M39">
        <v>35</v>
      </c>
      <c r="N39" t="str" cm="1">
        <f t="array" ref="N39">IFERROR(SMALL(_xlfn._xlws.FILTER(hhh!$AA:$AA,hhh!$B:$B='Results Sheet'!O$3),'Results Sheet'!M39),"")</f>
        <v/>
      </c>
      <c r="O39" t="str">
        <f>_xlfn.XLOOKUP(P39,hhh!$A:$A,hhh!$AB:$AB,"")</f>
        <v/>
      </c>
      <c r="P39" t="str" cm="1">
        <f t="array" ref="P39">_xlfn.XLOOKUP(N39,_xlfn._xlws.FILTER(hhh!$AA:$AA,hhh!$B:$B='Results Sheet'!O$3),_xlfn._xlws.FILTER(hhh!$A:$A,hhh!$B:$B='Results Sheet'!O$3),"")</f>
        <v/>
      </c>
      <c r="Q39" t="str">
        <f>_xlfn.XLOOKUP(P39,hhh!$A:$A,hhh!$X:$X,"")</f>
        <v/>
      </c>
      <c r="R39" t="str">
        <f>Run!$M37</f>
        <v/>
      </c>
      <c r="S39" t="str">
        <f>IF(Run!$N37=0,"",Run!$N37)</f>
        <v/>
      </c>
      <c r="T39" s="60" t="str">
        <f>Run!$O37</f>
        <v/>
      </c>
      <c r="V39" t="str">
        <f>Run!$Q37</f>
        <v/>
      </c>
      <c r="W39" t="str">
        <f>IF(Run!$R37=0,"",Run!$R37)</f>
        <v/>
      </c>
      <c r="X39" s="60" t="str">
        <f>Run!$S37</f>
        <v/>
      </c>
      <c r="Z39" t="str">
        <f>Run!$U37</f>
        <v/>
      </c>
      <c r="AA39" t="str">
        <f>IF(Run!$V37=0,"",Run!$V37)</f>
        <v/>
      </c>
      <c r="AB39" s="60" t="str">
        <f>Run!$W37</f>
        <v/>
      </c>
      <c r="AC39" t="str">
        <f>'Rope Bridge'!$M37</f>
        <v/>
      </c>
      <c r="AD39" t="str">
        <f>IF('Rope Bridge'!$N37=0,"",'Rope Bridge'!$N37)</f>
        <v/>
      </c>
      <c r="AE39" s="60" t="str">
        <f>'Rope Bridge'!$O37</f>
        <v/>
      </c>
      <c r="AG39" t="str">
        <f>'Rope Bridge'!$Q37</f>
        <v/>
      </c>
      <c r="AH39" t="str">
        <f>IF('Rope Bridge'!$R37=0,"",'Rope Bridge'!$R37)</f>
        <v/>
      </c>
      <c r="AI39" s="60" t="str">
        <f>'Rope Bridge'!$S37</f>
        <v/>
      </c>
      <c r="AK39" t="str">
        <f>'Rope Bridge'!$U37</f>
        <v/>
      </c>
      <c r="AL39" t="str">
        <f>IF('Rope Bridge'!$V37=0,"",'Rope Bridge'!$V37)</f>
        <v/>
      </c>
      <c r="AM39" s="60" t="str">
        <f>'Rope Bridge'!$W37</f>
        <v/>
      </c>
      <c r="AN39" t="str">
        <f>ptt!$M37</f>
        <v/>
      </c>
      <c r="AO39" t="str">
        <f>IF(ptt!$N37=0,"",ptt!$N37)</f>
        <v/>
      </c>
      <c r="AP39" s="60" t="str">
        <f>ptt!$O37</f>
        <v/>
      </c>
      <c r="AR39" t="str">
        <f>ptt!$Q37</f>
        <v/>
      </c>
      <c r="AS39" t="str">
        <f>IF(ptt!$R37=0,"",ptt!$R37)</f>
        <v/>
      </c>
      <c r="AT39" s="60" t="str">
        <f>ptt!$S37</f>
        <v/>
      </c>
      <c r="AV39" t="str">
        <f>ptt!$U37</f>
        <v/>
      </c>
      <c r="AW39" t="str">
        <f>IF(ptt!$V37=0,"",ptt!$V37)</f>
        <v/>
      </c>
      <c r="AX39" s="60" t="str">
        <f>ptt!$W37</f>
        <v/>
      </c>
      <c r="AY39" t="str">
        <f>'Tire Flip'!$M37</f>
        <v/>
      </c>
      <c r="AZ39" t="str">
        <f>IF('Tire Flip'!$N37=0,"",'Tire Flip'!$N37)</f>
        <v/>
      </c>
      <c r="BA39" s="60" t="str">
        <f>'Tire Flip'!$O37</f>
        <v/>
      </c>
      <c r="BC39" t="str">
        <f>'Tire Flip'!$Q37</f>
        <v/>
      </c>
      <c r="BD39" t="str">
        <f>IF('Tire Flip'!$R37=0,"",'Tire Flip'!$R37)</f>
        <v/>
      </c>
      <c r="BE39" s="60" t="str">
        <f>'Tire Flip'!$S37</f>
        <v/>
      </c>
      <c r="BG39" t="str">
        <f>'Tire Flip'!$U37</f>
        <v/>
      </c>
      <c r="BH39" t="str">
        <f>IF('Tire Flip'!$V37=0,"",'Tire Flip'!$V37)</f>
        <v/>
      </c>
      <c r="BI39" s="60" t="str">
        <f>'Tire Flip'!$W37</f>
        <v/>
      </c>
      <c r="BJ39" t="str">
        <f>'Gauntlet CCR'!$M37</f>
        <v/>
      </c>
      <c r="BK39" t="str">
        <f>IF('Gauntlet CCR'!$N37=0,"",'Gauntlet CCR'!$N37)</f>
        <v/>
      </c>
      <c r="BL39" s="60" t="str">
        <f>'Gauntlet CCR'!$O37</f>
        <v/>
      </c>
      <c r="BN39" t="str">
        <f>'Gauntlet CCR'!$Q37</f>
        <v/>
      </c>
      <c r="BO39" t="str">
        <f>IF('Gauntlet CCR'!$R37=0,"",'Gauntlet CCR'!$R37)</f>
        <v/>
      </c>
      <c r="BP39" s="60" t="str">
        <f>'Gauntlet CCR'!$S37</f>
        <v/>
      </c>
      <c r="BR39" t="str">
        <f>'Gauntlet CCR'!$U37</f>
        <v/>
      </c>
      <c r="BS39" t="str">
        <f>IF('Gauntlet CCR'!$V37=0,"",'Gauntlet CCR'!$V37)</f>
        <v/>
      </c>
      <c r="BT39" s="60" t="str">
        <f>'Gauntlet CCR'!$W37</f>
        <v/>
      </c>
      <c r="BU39" t="str">
        <f>'Ultimate Raider Male'!$M37</f>
        <v/>
      </c>
      <c r="BV39" t="str">
        <f>IF('Ultimate Raider Male'!$N37=0,"",'Ultimate Raider Male'!$N37)</f>
        <v/>
      </c>
      <c r="BW39" s="60" t="str">
        <f>'Ultimate Raider Male'!$O37</f>
        <v/>
      </c>
      <c r="CA39" s="60"/>
      <c r="CE39" s="60"/>
      <c r="CF39" t="str">
        <f>'Ultimate Raider Female'!$M37</f>
        <v/>
      </c>
      <c r="CG39" t="str">
        <f>IF('Ultimate Raider Female'!$N37=0,"",'Ultimate Raider Female'!$N37)</f>
        <v/>
      </c>
      <c r="CH39" s="60" t="str">
        <f>'Ultimate Raider Female'!$O37</f>
        <v/>
      </c>
      <c r="CL39" s="60"/>
      <c r="CP39" s="60"/>
      <c r="CQ39" t="str">
        <f>'Event 8'!$M37</f>
        <v/>
      </c>
      <c r="CR39" t="str">
        <f>IF('Event 8'!$N37=0,"",'Event 8'!$N37)</f>
        <v/>
      </c>
      <c r="CS39" s="60" t="str">
        <f>'Event 8'!$O37</f>
        <v/>
      </c>
      <c r="CU39" t="str">
        <f>'Event 8'!$Q37</f>
        <v/>
      </c>
      <c r="CV39" t="str">
        <f>IF('Event 8'!$R37=0,"",'Event 8'!$R37)</f>
        <v/>
      </c>
      <c r="CW39" s="60" t="str">
        <f>'Event 8'!$S37</f>
        <v/>
      </c>
      <c r="CY39" t="str">
        <f>'Event 8'!$U37</f>
        <v/>
      </c>
      <c r="CZ39" t="str">
        <f>IF('Event 8'!$V37=0,"",'Event 8'!$V37)</f>
        <v/>
      </c>
      <c r="DA39" s="60" t="str">
        <f>'Event 8'!$W37</f>
        <v/>
      </c>
      <c r="DB39" t="str">
        <f>'Event 9'!$M37</f>
        <v/>
      </c>
      <c r="DC39" t="str">
        <f>IF('Event 9'!$N37=0,"",'Event 9'!$N37)</f>
        <v/>
      </c>
      <c r="DD39" s="60" t="str">
        <f>'Event 9'!$O37</f>
        <v/>
      </c>
      <c r="DF39" t="str">
        <f>'Event 9'!$Q37</f>
        <v/>
      </c>
      <c r="DG39" t="str">
        <f>IF('Event 9'!$R37=0,"",'Event 9'!$R37)</f>
        <v/>
      </c>
      <c r="DH39" s="60" t="str">
        <f>'Event 9'!$S37</f>
        <v/>
      </c>
      <c r="DJ39" t="str">
        <f>'Event 9'!$U37</f>
        <v/>
      </c>
      <c r="DK39" t="str">
        <f>IF('Event 9'!$V37=0,"",'Event 9'!$V37)</f>
        <v/>
      </c>
      <c r="DL39" s="60" t="str">
        <f>'Event 9'!$W37</f>
        <v/>
      </c>
      <c r="DM39" t="str">
        <f>'Event 10'!$M37</f>
        <v/>
      </c>
      <c r="DN39" t="str">
        <f>IF('Event 10'!$N37=0,"",'Event 10'!$N37)</f>
        <v/>
      </c>
      <c r="DO39" s="60" t="str">
        <f>'Event 10'!$O37</f>
        <v/>
      </c>
      <c r="DQ39" t="str">
        <f>'Event 10'!$Q37</f>
        <v/>
      </c>
      <c r="DR39" t="str">
        <f>IF('Event 10'!$R37=0,"",'Event 10'!$R37)</f>
        <v/>
      </c>
      <c r="DS39" s="60" t="str">
        <f>'Event 10'!$S37</f>
        <v/>
      </c>
      <c r="DU39" t="str">
        <f>'Event 10'!$U37</f>
        <v/>
      </c>
      <c r="DV39" t="str">
        <f>IF('Event 10'!$V37=0,"",'Event 10'!$V37)</f>
        <v/>
      </c>
      <c r="DW39" s="60" t="str">
        <f>'Event 10'!$W37</f>
        <v/>
      </c>
    </row>
    <row r="40" spans="1:127" x14ac:dyDescent="0.3">
      <c r="A40">
        <v>36</v>
      </c>
      <c r="B40" t="str" cm="1">
        <f t="array" ref="B40">IFERROR(SMALL(_xlfn._xlws.FILTER(hhh!$AA:$AA,hhh!$B:$B='Results Sheet'!C$3),'Results Sheet'!A40),"")</f>
        <v/>
      </c>
      <c r="C40" t="str">
        <f>_xlfn.XLOOKUP(D40,hhh!$A:$A,hhh!$AB:$AB,"")</f>
        <v/>
      </c>
      <c r="D40" t="str" cm="1">
        <f t="array" ref="D40">_xlfn.XLOOKUP(B40,_xlfn._xlws.FILTER(hhh!$AA:$AA,hhh!$B:$B='Results Sheet'!C$3),_xlfn._xlws.FILTER(hhh!$A:$A,hhh!$B:$B='Results Sheet'!C$3),"")</f>
        <v/>
      </c>
      <c r="E40" t="str">
        <f>_xlfn.XLOOKUP(D40,hhh!$A:$A,hhh!$X:$X,"")</f>
        <v/>
      </c>
      <c r="G40">
        <v>36</v>
      </c>
      <c r="H40" t="str" cm="1">
        <f t="array" ref="H40">IFERROR(SMALL(_xlfn._xlws.FILTER(hhh!$AA:$AA,hhh!$B:$B='Results Sheet'!I$3),'Results Sheet'!G40),"")</f>
        <v/>
      </c>
      <c r="I40" t="str">
        <f>_xlfn.XLOOKUP(J40,hhh!$A:$A,hhh!$AB:$AB,"")</f>
        <v/>
      </c>
      <c r="J40" t="str" cm="1">
        <f t="array" ref="J40">_xlfn.XLOOKUP(H40,_xlfn._xlws.FILTER(hhh!$AA:$AA,hhh!$B:$B='Results Sheet'!I$3),_xlfn._xlws.FILTER(hhh!$A:$A,hhh!$B:$B='Results Sheet'!I$3),"")</f>
        <v/>
      </c>
      <c r="K40" t="str">
        <f>_xlfn.XLOOKUP(J40,hhh!$A:$A,hhh!$X:$X,"")</f>
        <v/>
      </c>
      <c r="M40">
        <v>36</v>
      </c>
      <c r="N40" t="str" cm="1">
        <f t="array" ref="N40">IFERROR(SMALL(_xlfn._xlws.FILTER(hhh!$AA:$AA,hhh!$B:$B='Results Sheet'!O$3),'Results Sheet'!M40),"")</f>
        <v/>
      </c>
      <c r="O40" t="str">
        <f>_xlfn.XLOOKUP(P40,hhh!$A:$A,hhh!$AB:$AB,"")</f>
        <v/>
      </c>
      <c r="P40" t="str" cm="1">
        <f t="array" ref="P40">_xlfn.XLOOKUP(N40,_xlfn._xlws.FILTER(hhh!$AA:$AA,hhh!$B:$B='Results Sheet'!O$3),_xlfn._xlws.FILTER(hhh!$A:$A,hhh!$B:$B='Results Sheet'!O$3),"")</f>
        <v/>
      </c>
      <c r="Q40" t="str">
        <f>_xlfn.XLOOKUP(P40,hhh!$A:$A,hhh!$X:$X,"")</f>
        <v/>
      </c>
      <c r="R40" t="str">
        <f>Run!$M38</f>
        <v/>
      </c>
      <c r="S40" t="str">
        <f>IF(Run!$N38=0,"",Run!$N38)</f>
        <v/>
      </c>
      <c r="T40" s="60" t="str">
        <f>Run!$O38</f>
        <v/>
      </c>
      <c r="V40" t="str">
        <f>Run!$Q38</f>
        <v/>
      </c>
      <c r="W40" t="str">
        <f>IF(Run!$R38=0,"",Run!$R38)</f>
        <v/>
      </c>
      <c r="X40" s="60" t="str">
        <f>Run!$S38</f>
        <v/>
      </c>
      <c r="Z40" t="str">
        <f>Run!$U38</f>
        <v/>
      </c>
      <c r="AA40" t="str">
        <f>IF(Run!$V38=0,"",Run!$V38)</f>
        <v/>
      </c>
      <c r="AB40" s="60" t="str">
        <f>Run!$W38</f>
        <v/>
      </c>
      <c r="AC40" t="str">
        <f>'Rope Bridge'!$M38</f>
        <v/>
      </c>
      <c r="AD40" t="str">
        <f>IF('Rope Bridge'!$N38=0,"",'Rope Bridge'!$N38)</f>
        <v/>
      </c>
      <c r="AE40" s="60" t="str">
        <f>'Rope Bridge'!$O38</f>
        <v/>
      </c>
      <c r="AG40" t="str">
        <f>'Rope Bridge'!$Q38</f>
        <v/>
      </c>
      <c r="AH40" t="str">
        <f>IF('Rope Bridge'!$R38=0,"",'Rope Bridge'!$R38)</f>
        <v/>
      </c>
      <c r="AI40" s="60" t="str">
        <f>'Rope Bridge'!$S38</f>
        <v/>
      </c>
      <c r="AK40" t="str">
        <f>'Rope Bridge'!$U38</f>
        <v/>
      </c>
      <c r="AL40" t="str">
        <f>IF('Rope Bridge'!$V38=0,"",'Rope Bridge'!$V38)</f>
        <v/>
      </c>
      <c r="AM40" s="60" t="str">
        <f>'Rope Bridge'!$W38</f>
        <v/>
      </c>
      <c r="AN40" t="str">
        <f>ptt!$M38</f>
        <v/>
      </c>
      <c r="AO40" t="str">
        <f>IF(ptt!$N38=0,"",ptt!$N38)</f>
        <v/>
      </c>
      <c r="AP40" s="60" t="str">
        <f>ptt!$O38</f>
        <v/>
      </c>
      <c r="AR40" t="str">
        <f>ptt!$Q38</f>
        <v/>
      </c>
      <c r="AS40" t="str">
        <f>IF(ptt!$R38=0,"",ptt!$R38)</f>
        <v/>
      </c>
      <c r="AT40" s="60" t="str">
        <f>ptt!$S38</f>
        <v/>
      </c>
      <c r="AV40" t="str">
        <f>ptt!$U38</f>
        <v/>
      </c>
      <c r="AW40" t="str">
        <f>IF(ptt!$V38=0,"",ptt!$V38)</f>
        <v/>
      </c>
      <c r="AX40" s="60" t="str">
        <f>ptt!$W38</f>
        <v/>
      </c>
      <c r="AY40" t="str">
        <f>'Tire Flip'!$M38</f>
        <v/>
      </c>
      <c r="AZ40" t="str">
        <f>IF('Tire Flip'!$N38=0,"",'Tire Flip'!$N38)</f>
        <v/>
      </c>
      <c r="BA40" s="60" t="str">
        <f>'Tire Flip'!$O38</f>
        <v/>
      </c>
      <c r="BC40" t="str">
        <f>'Tire Flip'!$Q38</f>
        <v/>
      </c>
      <c r="BD40" t="str">
        <f>IF('Tire Flip'!$R38=0,"",'Tire Flip'!$R38)</f>
        <v/>
      </c>
      <c r="BE40" s="60" t="str">
        <f>'Tire Flip'!$S38</f>
        <v/>
      </c>
      <c r="BG40" t="str">
        <f>'Tire Flip'!$U38</f>
        <v/>
      </c>
      <c r="BH40" t="str">
        <f>IF('Tire Flip'!$V38=0,"",'Tire Flip'!$V38)</f>
        <v/>
      </c>
      <c r="BI40" s="60" t="str">
        <f>'Tire Flip'!$W38</f>
        <v/>
      </c>
      <c r="BJ40" t="str">
        <f>'Gauntlet CCR'!$M38</f>
        <v/>
      </c>
      <c r="BK40" t="str">
        <f>IF('Gauntlet CCR'!$N38=0,"",'Gauntlet CCR'!$N38)</f>
        <v/>
      </c>
      <c r="BL40" s="60" t="str">
        <f>'Gauntlet CCR'!$O38</f>
        <v/>
      </c>
      <c r="BN40" t="str">
        <f>'Gauntlet CCR'!$Q38</f>
        <v/>
      </c>
      <c r="BO40" t="str">
        <f>IF('Gauntlet CCR'!$R38=0,"",'Gauntlet CCR'!$R38)</f>
        <v/>
      </c>
      <c r="BP40" s="60" t="str">
        <f>'Gauntlet CCR'!$S38</f>
        <v/>
      </c>
      <c r="BR40" t="str">
        <f>'Gauntlet CCR'!$U38</f>
        <v/>
      </c>
      <c r="BS40" t="str">
        <f>IF('Gauntlet CCR'!$V38=0,"",'Gauntlet CCR'!$V38)</f>
        <v/>
      </c>
      <c r="BT40" s="60" t="str">
        <f>'Gauntlet CCR'!$W38</f>
        <v/>
      </c>
      <c r="BU40" t="str">
        <f>'Ultimate Raider Male'!$M38</f>
        <v/>
      </c>
      <c r="BV40" t="str">
        <f>IF('Ultimate Raider Male'!$N38=0,"",'Ultimate Raider Male'!$N38)</f>
        <v/>
      </c>
      <c r="BW40" s="60" t="str">
        <f>'Ultimate Raider Male'!$O38</f>
        <v/>
      </c>
      <c r="CA40" s="60"/>
      <c r="CE40" s="60"/>
      <c r="CF40" t="str">
        <f>'Ultimate Raider Female'!$M38</f>
        <v/>
      </c>
      <c r="CG40" t="str">
        <f>IF('Ultimate Raider Female'!$N38=0,"",'Ultimate Raider Female'!$N38)</f>
        <v/>
      </c>
      <c r="CH40" s="60" t="str">
        <f>'Ultimate Raider Female'!$O38</f>
        <v/>
      </c>
      <c r="CL40" s="60"/>
      <c r="CP40" s="60"/>
      <c r="CQ40" t="str">
        <f>'Event 8'!$M38</f>
        <v/>
      </c>
      <c r="CR40" t="str">
        <f>IF('Event 8'!$N38=0,"",'Event 8'!$N38)</f>
        <v/>
      </c>
      <c r="CS40" s="60" t="str">
        <f>'Event 8'!$O38</f>
        <v/>
      </c>
      <c r="CU40" t="str">
        <f>'Event 8'!$Q38</f>
        <v/>
      </c>
      <c r="CV40" t="str">
        <f>IF('Event 8'!$R38=0,"",'Event 8'!$R38)</f>
        <v/>
      </c>
      <c r="CW40" s="60" t="str">
        <f>'Event 8'!$S38</f>
        <v/>
      </c>
      <c r="CY40" t="str">
        <f>'Event 8'!$U38</f>
        <v/>
      </c>
      <c r="CZ40" t="str">
        <f>IF('Event 8'!$V38=0,"",'Event 8'!$V38)</f>
        <v/>
      </c>
      <c r="DA40" s="60" t="str">
        <f>'Event 8'!$W38</f>
        <v/>
      </c>
      <c r="DB40" t="str">
        <f>'Event 9'!$M38</f>
        <v/>
      </c>
      <c r="DC40" t="str">
        <f>IF('Event 9'!$N38=0,"",'Event 9'!$N38)</f>
        <v/>
      </c>
      <c r="DD40" s="60" t="str">
        <f>'Event 9'!$O38</f>
        <v/>
      </c>
      <c r="DF40" t="str">
        <f>'Event 9'!$Q38</f>
        <v/>
      </c>
      <c r="DG40" t="str">
        <f>IF('Event 9'!$R38=0,"",'Event 9'!$R38)</f>
        <v/>
      </c>
      <c r="DH40" s="60" t="str">
        <f>'Event 9'!$S38</f>
        <v/>
      </c>
      <c r="DJ40" t="str">
        <f>'Event 9'!$U38</f>
        <v/>
      </c>
      <c r="DK40" t="str">
        <f>IF('Event 9'!$V38=0,"",'Event 9'!$V38)</f>
        <v/>
      </c>
      <c r="DL40" s="60" t="str">
        <f>'Event 9'!$W38</f>
        <v/>
      </c>
      <c r="DM40" t="str">
        <f>'Event 10'!$M38</f>
        <v/>
      </c>
      <c r="DN40" t="str">
        <f>IF('Event 10'!$N38=0,"",'Event 10'!$N38)</f>
        <v/>
      </c>
      <c r="DO40" s="60" t="str">
        <f>'Event 10'!$O38</f>
        <v/>
      </c>
      <c r="DQ40" t="str">
        <f>'Event 10'!$Q38</f>
        <v/>
      </c>
      <c r="DR40" t="str">
        <f>IF('Event 10'!$R38=0,"",'Event 10'!$R38)</f>
        <v/>
      </c>
      <c r="DS40" s="60" t="str">
        <f>'Event 10'!$S38</f>
        <v/>
      </c>
      <c r="DU40" t="str">
        <f>'Event 10'!$U38</f>
        <v/>
      </c>
      <c r="DV40" t="str">
        <f>IF('Event 10'!$V38=0,"",'Event 10'!$V38)</f>
        <v/>
      </c>
      <c r="DW40" s="60" t="str">
        <f>'Event 10'!$W38</f>
        <v/>
      </c>
    </row>
    <row r="41" spans="1:127" x14ac:dyDescent="0.3">
      <c r="A41">
        <v>37</v>
      </c>
      <c r="B41" t="str" cm="1">
        <f t="array" ref="B41">IFERROR(SMALL(_xlfn._xlws.FILTER(hhh!$AA:$AA,hhh!$B:$B='Results Sheet'!C$3),'Results Sheet'!A41),"")</f>
        <v/>
      </c>
      <c r="C41" t="str">
        <f>_xlfn.XLOOKUP(D41,hhh!$A:$A,hhh!$AB:$AB,"")</f>
        <v/>
      </c>
      <c r="D41" t="str" cm="1">
        <f t="array" ref="D41">_xlfn.XLOOKUP(B41,_xlfn._xlws.FILTER(hhh!$AA:$AA,hhh!$B:$B='Results Sheet'!C$3),_xlfn._xlws.FILTER(hhh!$A:$A,hhh!$B:$B='Results Sheet'!C$3),"")</f>
        <v/>
      </c>
      <c r="E41" t="str">
        <f>_xlfn.XLOOKUP(D41,hhh!$A:$A,hhh!$X:$X,"")</f>
        <v/>
      </c>
      <c r="G41">
        <v>37</v>
      </c>
      <c r="H41" t="str" cm="1">
        <f t="array" ref="H41">IFERROR(SMALL(_xlfn._xlws.FILTER(hhh!$AA:$AA,hhh!$B:$B='Results Sheet'!I$3),'Results Sheet'!G41),"")</f>
        <v/>
      </c>
      <c r="I41" t="str">
        <f>_xlfn.XLOOKUP(J41,hhh!$A:$A,hhh!$AB:$AB,"")</f>
        <v/>
      </c>
      <c r="J41" t="str" cm="1">
        <f t="array" ref="J41">_xlfn.XLOOKUP(H41,_xlfn._xlws.FILTER(hhh!$AA:$AA,hhh!$B:$B='Results Sheet'!I$3),_xlfn._xlws.FILTER(hhh!$A:$A,hhh!$B:$B='Results Sheet'!I$3),"")</f>
        <v/>
      </c>
      <c r="K41" t="str">
        <f>_xlfn.XLOOKUP(J41,hhh!$A:$A,hhh!$X:$X,"")</f>
        <v/>
      </c>
      <c r="M41">
        <v>37</v>
      </c>
      <c r="N41" t="str" cm="1">
        <f t="array" ref="N41">IFERROR(SMALL(_xlfn._xlws.FILTER(hhh!$AA:$AA,hhh!$B:$B='Results Sheet'!O$3),'Results Sheet'!M41),"")</f>
        <v/>
      </c>
      <c r="O41" t="str">
        <f>_xlfn.XLOOKUP(P41,hhh!$A:$A,hhh!$AB:$AB,"")</f>
        <v/>
      </c>
      <c r="P41" t="str" cm="1">
        <f t="array" ref="P41">_xlfn.XLOOKUP(N41,_xlfn._xlws.FILTER(hhh!$AA:$AA,hhh!$B:$B='Results Sheet'!O$3),_xlfn._xlws.FILTER(hhh!$A:$A,hhh!$B:$B='Results Sheet'!O$3),"")</f>
        <v/>
      </c>
      <c r="Q41" t="str">
        <f>_xlfn.XLOOKUP(P41,hhh!$A:$A,hhh!$X:$X,"")</f>
        <v/>
      </c>
      <c r="R41" t="str">
        <f>Run!$M39</f>
        <v/>
      </c>
      <c r="S41" t="str">
        <f>IF(Run!$N39=0,"",Run!$N39)</f>
        <v/>
      </c>
      <c r="T41" s="60" t="str">
        <f>Run!$O39</f>
        <v/>
      </c>
      <c r="V41" t="str">
        <f>Run!$Q39</f>
        <v/>
      </c>
      <c r="W41" t="str">
        <f>IF(Run!$R39=0,"",Run!$R39)</f>
        <v/>
      </c>
      <c r="X41" s="60" t="str">
        <f>Run!$S39</f>
        <v/>
      </c>
      <c r="Z41" t="str">
        <f>Run!$U39</f>
        <v/>
      </c>
      <c r="AA41" t="str">
        <f>IF(Run!$V39=0,"",Run!$V39)</f>
        <v/>
      </c>
      <c r="AB41" s="60" t="str">
        <f>Run!$W39</f>
        <v/>
      </c>
      <c r="AC41" t="str">
        <f>'Rope Bridge'!$M39</f>
        <v/>
      </c>
      <c r="AD41" t="str">
        <f>IF('Rope Bridge'!$N39=0,"",'Rope Bridge'!$N39)</f>
        <v/>
      </c>
      <c r="AE41" s="60" t="str">
        <f>'Rope Bridge'!$O39</f>
        <v/>
      </c>
      <c r="AG41" t="str">
        <f>'Rope Bridge'!$Q39</f>
        <v/>
      </c>
      <c r="AH41" t="str">
        <f>IF('Rope Bridge'!$R39=0,"",'Rope Bridge'!$R39)</f>
        <v/>
      </c>
      <c r="AI41" s="60" t="str">
        <f>'Rope Bridge'!$S39</f>
        <v/>
      </c>
      <c r="AK41" t="str">
        <f>'Rope Bridge'!$U39</f>
        <v/>
      </c>
      <c r="AL41" t="str">
        <f>IF('Rope Bridge'!$V39=0,"",'Rope Bridge'!$V39)</f>
        <v/>
      </c>
      <c r="AM41" s="60" t="str">
        <f>'Rope Bridge'!$W39</f>
        <v/>
      </c>
      <c r="AN41" t="str">
        <f>ptt!$M39</f>
        <v/>
      </c>
      <c r="AO41" t="str">
        <f>IF(ptt!$N39=0,"",ptt!$N39)</f>
        <v/>
      </c>
      <c r="AP41" s="60" t="str">
        <f>ptt!$O39</f>
        <v/>
      </c>
      <c r="AR41" t="str">
        <f>ptt!$Q39</f>
        <v/>
      </c>
      <c r="AS41" t="str">
        <f>IF(ptt!$R39=0,"",ptt!$R39)</f>
        <v/>
      </c>
      <c r="AT41" s="60" t="str">
        <f>ptt!$S39</f>
        <v/>
      </c>
      <c r="AV41" t="str">
        <f>ptt!$U39</f>
        <v/>
      </c>
      <c r="AW41" t="str">
        <f>IF(ptt!$V39=0,"",ptt!$V39)</f>
        <v/>
      </c>
      <c r="AX41" s="60" t="str">
        <f>ptt!$W39</f>
        <v/>
      </c>
      <c r="AY41" t="str">
        <f>'Tire Flip'!$M39</f>
        <v/>
      </c>
      <c r="AZ41" t="str">
        <f>IF('Tire Flip'!$N39=0,"",'Tire Flip'!$N39)</f>
        <v/>
      </c>
      <c r="BA41" s="60" t="str">
        <f>'Tire Flip'!$O39</f>
        <v/>
      </c>
      <c r="BC41" t="str">
        <f>'Tire Flip'!$Q39</f>
        <v/>
      </c>
      <c r="BD41" t="str">
        <f>IF('Tire Flip'!$R39=0,"",'Tire Flip'!$R39)</f>
        <v/>
      </c>
      <c r="BE41" s="60" t="str">
        <f>'Tire Flip'!$S39</f>
        <v/>
      </c>
      <c r="BG41" t="str">
        <f>'Tire Flip'!$U39</f>
        <v/>
      </c>
      <c r="BH41" t="str">
        <f>IF('Tire Flip'!$V39=0,"",'Tire Flip'!$V39)</f>
        <v/>
      </c>
      <c r="BI41" s="60" t="str">
        <f>'Tire Flip'!$W39</f>
        <v/>
      </c>
      <c r="BJ41" t="str">
        <f>'Gauntlet CCR'!$M39</f>
        <v/>
      </c>
      <c r="BK41" t="str">
        <f>IF('Gauntlet CCR'!$N39=0,"",'Gauntlet CCR'!$N39)</f>
        <v/>
      </c>
      <c r="BL41" s="60" t="str">
        <f>'Gauntlet CCR'!$O39</f>
        <v/>
      </c>
      <c r="BN41" t="str">
        <f>'Gauntlet CCR'!$Q39</f>
        <v/>
      </c>
      <c r="BO41" t="str">
        <f>IF('Gauntlet CCR'!$R39=0,"",'Gauntlet CCR'!$R39)</f>
        <v/>
      </c>
      <c r="BP41" s="60" t="str">
        <f>'Gauntlet CCR'!$S39</f>
        <v/>
      </c>
      <c r="BR41" t="str">
        <f>'Gauntlet CCR'!$U39</f>
        <v/>
      </c>
      <c r="BS41" t="str">
        <f>IF('Gauntlet CCR'!$V39=0,"",'Gauntlet CCR'!$V39)</f>
        <v/>
      </c>
      <c r="BT41" s="60" t="str">
        <f>'Gauntlet CCR'!$W39</f>
        <v/>
      </c>
      <c r="BU41" t="str">
        <f>'Ultimate Raider Male'!$M39</f>
        <v/>
      </c>
      <c r="BV41" t="str">
        <f>IF('Ultimate Raider Male'!$N39=0,"",'Ultimate Raider Male'!$N39)</f>
        <v/>
      </c>
      <c r="BW41" s="60" t="str">
        <f>'Ultimate Raider Male'!$O39</f>
        <v/>
      </c>
      <c r="BY41" t="str">
        <f>'Ultimate Raider Male'!$Q39</f>
        <v/>
      </c>
      <c r="BZ41" t="str">
        <f>IF('Ultimate Raider Male'!$R39=0,"",'Ultimate Raider Male'!$R39)</f>
        <v/>
      </c>
      <c r="CA41" s="60" t="str">
        <f>'Ultimate Raider Male'!$S39</f>
        <v/>
      </c>
      <c r="CC41" t="str">
        <f>'Ultimate Raider Male'!$U39</f>
        <v/>
      </c>
      <c r="CD41" t="str">
        <f>IF('Ultimate Raider Male'!$V39=0,"",'Ultimate Raider Male'!$V39)</f>
        <v/>
      </c>
      <c r="CE41" s="60" t="str">
        <f>'Ultimate Raider Male'!$W39</f>
        <v/>
      </c>
      <c r="CF41" t="str">
        <f>'Ultimate Raider Female'!$M39</f>
        <v/>
      </c>
      <c r="CG41" t="str">
        <f>IF('Ultimate Raider Female'!$N39=0,"",'Ultimate Raider Female'!$N39)</f>
        <v/>
      </c>
      <c r="CH41" s="60" t="str">
        <f>'Ultimate Raider Female'!$O39</f>
        <v/>
      </c>
      <c r="CL41" s="60"/>
      <c r="CP41" s="60"/>
      <c r="CQ41" t="str">
        <f>'Event 8'!$M39</f>
        <v/>
      </c>
      <c r="CR41" t="str">
        <f>IF('Event 8'!$N39=0,"",'Event 8'!$N39)</f>
        <v/>
      </c>
      <c r="CS41" s="60" t="str">
        <f>'Event 8'!$O39</f>
        <v/>
      </c>
      <c r="CU41" t="str">
        <f>'Event 8'!$Q39</f>
        <v/>
      </c>
      <c r="CV41" t="str">
        <f>IF('Event 8'!$R39=0,"",'Event 8'!$R39)</f>
        <v/>
      </c>
      <c r="CW41" s="60" t="str">
        <f>'Event 8'!$S39</f>
        <v/>
      </c>
      <c r="CY41" t="str">
        <f>'Event 8'!$U39</f>
        <v/>
      </c>
      <c r="CZ41" t="str">
        <f>IF('Event 8'!$V39=0,"",'Event 8'!$V39)</f>
        <v/>
      </c>
      <c r="DA41" s="60" t="str">
        <f>'Event 8'!$W39</f>
        <v/>
      </c>
      <c r="DB41" t="str">
        <f>'Event 9'!$M39</f>
        <v/>
      </c>
      <c r="DC41" t="str">
        <f>IF('Event 9'!$N39=0,"",'Event 9'!$N39)</f>
        <v/>
      </c>
      <c r="DD41" s="60" t="str">
        <f>'Event 9'!$O39</f>
        <v/>
      </c>
      <c r="DF41" t="str">
        <f>'Event 9'!$Q39</f>
        <v/>
      </c>
      <c r="DG41" t="str">
        <f>IF('Event 9'!$R39=0,"",'Event 9'!$R39)</f>
        <v/>
      </c>
      <c r="DH41" s="60" t="str">
        <f>'Event 9'!$S39</f>
        <v/>
      </c>
      <c r="DJ41" t="str">
        <f>'Event 9'!$U39</f>
        <v/>
      </c>
      <c r="DK41" t="str">
        <f>IF('Event 9'!$V39=0,"",'Event 9'!$V39)</f>
        <v/>
      </c>
      <c r="DL41" s="60" t="str">
        <f>'Event 9'!$W39</f>
        <v/>
      </c>
      <c r="DM41" t="str">
        <f>'Event 10'!$M39</f>
        <v/>
      </c>
      <c r="DN41" t="str">
        <f>IF('Event 10'!$N39=0,"",'Event 10'!$N39)</f>
        <v/>
      </c>
      <c r="DO41" s="60" t="str">
        <f>'Event 10'!$O39</f>
        <v/>
      </c>
      <c r="DQ41" t="str">
        <f>'Event 10'!$Q39</f>
        <v/>
      </c>
      <c r="DR41" t="str">
        <f>IF('Event 10'!$R39=0,"",'Event 10'!$R39)</f>
        <v/>
      </c>
      <c r="DS41" s="60" t="str">
        <f>'Event 10'!$S39</f>
        <v/>
      </c>
      <c r="DU41" t="str">
        <f>'Event 10'!$U39</f>
        <v/>
      </c>
      <c r="DV41" t="str">
        <f>IF('Event 10'!$V39=0,"",'Event 10'!$V39)</f>
        <v/>
      </c>
      <c r="DW41" s="60" t="str">
        <f>'Event 10'!$W39</f>
        <v/>
      </c>
    </row>
    <row r="42" spans="1:127" x14ac:dyDescent="0.3">
      <c r="A42">
        <v>38</v>
      </c>
      <c r="B42" t="str" cm="1">
        <f t="array" ref="B42">IFERROR(SMALL(_xlfn._xlws.FILTER(hhh!$AA:$AA,hhh!$B:$B='Results Sheet'!C$3),'Results Sheet'!A42),"")</f>
        <v/>
      </c>
      <c r="C42" t="str">
        <f>_xlfn.XLOOKUP(D42,hhh!$A:$A,hhh!$AB:$AB,"")</f>
        <v/>
      </c>
      <c r="D42" t="str" cm="1">
        <f t="array" ref="D42">_xlfn.XLOOKUP(B42,_xlfn._xlws.FILTER(hhh!$AA:$AA,hhh!$B:$B='Results Sheet'!C$3),_xlfn._xlws.FILTER(hhh!$A:$A,hhh!$B:$B='Results Sheet'!C$3),"")</f>
        <v/>
      </c>
      <c r="E42" t="str">
        <f>_xlfn.XLOOKUP(D42,hhh!$A:$A,hhh!$X:$X,"")</f>
        <v/>
      </c>
      <c r="G42">
        <v>38</v>
      </c>
      <c r="H42" t="str" cm="1">
        <f t="array" ref="H42">IFERROR(SMALL(_xlfn._xlws.FILTER(hhh!$AA:$AA,hhh!$B:$B='Results Sheet'!I$3),'Results Sheet'!G42),"")</f>
        <v/>
      </c>
      <c r="I42" t="str">
        <f>_xlfn.XLOOKUP(J42,hhh!$A:$A,hhh!$AB:$AB,"")</f>
        <v/>
      </c>
      <c r="J42" t="str" cm="1">
        <f t="array" ref="J42">_xlfn.XLOOKUP(H42,_xlfn._xlws.FILTER(hhh!$AA:$AA,hhh!$B:$B='Results Sheet'!I$3),_xlfn._xlws.FILTER(hhh!$A:$A,hhh!$B:$B='Results Sheet'!I$3),"")</f>
        <v/>
      </c>
      <c r="K42" t="str">
        <f>_xlfn.XLOOKUP(J42,hhh!$A:$A,hhh!$X:$X,"")</f>
        <v/>
      </c>
      <c r="M42">
        <v>38</v>
      </c>
      <c r="N42" t="str" cm="1">
        <f t="array" ref="N42">IFERROR(SMALL(_xlfn._xlws.FILTER(hhh!$AA:$AA,hhh!$B:$B='Results Sheet'!O$3),'Results Sheet'!M42),"")</f>
        <v/>
      </c>
      <c r="O42" t="str">
        <f>_xlfn.XLOOKUP(P42,hhh!$A:$A,hhh!$AB:$AB,"")</f>
        <v/>
      </c>
      <c r="P42" t="str" cm="1">
        <f t="array" ref="P42">_xlfn.XLOOKUP(N42,_xlfn._xlws.FILTER(hhh!$AA:$AA,hhh!$B:$B='Results Sheet'!O$3),_xlfn._xlws.FILTER(hhh!$A:$A,hhh!$B:$B='Results Sheet'!O$3),"")</f>
        <v/>
      </c>
      <c r="Q42" t="str">
        <f>_xlfn.XLOOKUP(P42,hhh!$A:$A,hhh!$X:$X,"")</f>
        <v/>
      </c>
      <c r="R42" t="str">
        <f>Run!$M40</f>
        <v/>
      </c>
      <c r="S42" t="str">
        <f>IF(Run!$N40=0,"",Run!$N40)</f>
        <v/>
      </c>
      <c r="T42" s="60" t="str">
        <f>Run!$O40</f>
        <v/>
      </c>
      <c r="V42" t="str">
        <f>Run!$Q40</f>
        <v/>
      </c>
      <c r="W42" t="str">
        <f>IF(Run!$R40=0,"",Run!$R40)</f>
        <v/>
      </c>
      <c r="X42" s="60" t="str">
        <f>Run!$S40</f>
        <v/>
      </c>
      <c r="Z42" t="str">
        <f>Run!$U40</f>
        <v/>
      </c>
      <c r="AA42" t="str">
        <f>IF(Run!$V40=0,"",Run!$V40)</f>
        <v/>
      </c>
      <c r="AB42" s="60" t="str">
        <f>Run!$W40</f>
        <v/>
      </c>
      <c r="AC42" t="str">
        <f>'Rope Bridge'!$M40</f>
        <v/>
      </c>
      <c r="AD42" t="str">
        <f>IF('Rope Bridge'!$N40=0,"",'Rope Bridge'!$N40)</f>
        <v/>
      </c>
      <c r="AE42" s="60" t="str">
        <f>'Rope Bridge'!$O40</f>
        <v/>
      </c>
      <c r="AG42" t="str">
        <f>'Rope Bridge'!$Q40</f>
        <v/>
      </c>
      <c r="AH42" t="str">
        <f>IF('Rope Bridge'!$R40=0,"",'Rope Bridge'!$R40)</f>
        <v/>
      </c>
      <c r="AI42" s="60" t="str">
        <f>'Rope Bridge'!$S40</f>
        <v/>
      </c>
      <c r="AK42" t="str">
        <f>'Rope Bridge'!$U40</f>
        <v/>
      </c>
      <c r="AL42" t="str">
        <f>IF('Rope Bridge'!$V40=0,"",'Rope Bridge'!$V40)</f>
        <v/>
      </c>
      <c r="AM42" s="60" t="str">
        <f>'Rope Bridge'!$W40</f>
        <v/>
      </c>
      <c r="AN42" t="str">
        <f>ptt!$M40</f>
        <v/>
      </c>
      <c r="AO42" t="str">
        <f>IF(ptt!$N40=0,"",ptt!$N40)</f>
        <v/>
      </c>
      <c r="AP42" s="60" t="str">
        <f>ptt!$O40</f>
        <v/>
      </c>
      <c r="AR42" t="str">
        <f>ptt!$Q40</f>
        <v/>
      </c>
      <c r="AS42" t="str">
        <f>IF(ptt!$R40=0,"",ptt!$R40)</f>
        <v/>
      </c>
      <c r="AT42" s="60" t="str">
        <f>ptt!$S40</f>
        <v/>
      </c>
      <c r="AV42" t="str">
        <f>ptt!$U40</f>
        <v/>
      </c>
      <c r="AW42" t="str">
        <f>IF(ptt!$V40=0,"",ptt!$V40)</f>
        <v/>
      </c>
      <c r="AX42" s="60" t="str">
        <f>ptt!$W40</f>
        <v/>
      </c>
      <c r="AY42" t="str">
        <f>'Tire Flip'!$M40</f>
        <v/>
      </c>
      <c r="AZ42" t="str">
        <f>IF('Tire Flip'!$N40=0,"",'Tire Flip'!$N40)</f>
        <v/>
      </c>
      <c r="BA42" s="60" t="str">
        <f>'Tire Flip'!$O40</f>
        <v/>
      </c>
      <c r="BC42" t="str">
        <f>'Tire Flip'!$Q40</f>
        <v/>
      </c>
      <c r="BD42" t="str">
        <f>IF('Tire Flip'!$R40=0,"",'Tire Flip'!$R40)</f>
        <v/>
      </c>
      <c r="BE42" s="60" t="str">
        <f>'Tire Flip'!$S40</f>
        <v/>
      </c>
      <c r="BG42" t="str">
        <f>'Tire Flip'!$U40</f>
        <v/>
      </c>
      <c r="BH42" t="str">
        <f>IF('Tire Flip'!$V40=0,"",'Tire Flip'!$V40)</f>
        <v/>
      </c>
      <c r="BI42" s="60" t="str">
        <f>'Tire Flip'!$W40</f>
        <v/>
      </c>
      <c r="BJ42" t="str">
        <f>'Gauntlet CCR'!$M40</f>
        <v/>
      </c>
      <c r="BK42" t="str">
        <f>IF('Gauntlet CCR'!$N40=0,"",'Gauntlet CCR'!$N40)</f>
        <v/>
      </c>
      <c r="BL42" s="60" t="str">
        <f>'Gauntlet CCR'!$O40</f>
        <v/>
      </c>
      <c r="BN42" t="str">
        <f>'Gauntlet CCR'!$Q40</f>
        <v/>
      </c>
      <c r="BO42" t="str">
        <f>IF('Gauntlet CCR'!$R40=0,"",'Gauntlet CCR'!$R40)</f>
        <v/>
      </c>
      <c r="BP42" s="60" t="str">
        <f>'Gauntlet CCR'!$S40</f>
        <v/>
      </c>
      <c r="BR42" t="str">
        <f>'Gauntlet CCR'!$U40</f>
        <v/>
      </c>
      <c r="BS42" t="str">
        <f>IF('Gauntlet CCR'!$V40=0,"",'Gauntlet CCR'!$V40)</f>
        <v/>
      </c>
      <c r="BT42" s="60" t="str">
        <f>'Gauntlet CCR'!$W40</f>
        <v/>
      </c>
      <c r="BU42" t="str">
        <f>'Ultimate Raider Male'!$M40</f>
        <v/>
      </c>
      <c r="BV42" t="str">
        <f>IF('Ultimate Raider Male'!$N40=0,"",'Ultimate Raider Male'!$N40)</f>
        <v/>
      </c>
      <c r="BW42" s="60" t="str">
        <f>'Ultimate Raider Male'!$O40</f>
        <v/>
      </c>
      <c r="BY42" t="str">
        <f>'Ultimate Raider Male'!$Q40</f>
        <v/>
      </c>
      <c r="BZ42" t="str">
        <f>IF('Ultimate Raider Male'!$R40=0,"",'Ultimate Raider Male'!$R40)</f>
        <v/>
      </c>
      <c r="CA42" s="60" t="str">
        <f>'Ultimate Raider Male'!$S40</f>
        <v/>
      </c>
      <c r="CC42" t="str">
        <f>'Ultimate Raider Male'!$U40</f>
        <v/>
      </c>
      <c r="CD42" t="str">
        <f>IF('Ultimate Raider Male'!$V40=0,"",'Ultimate Raider Male'!$V40)</f>
        <v/>
      </c>
      <c r="CE42" s="60" t="str">
        <f>'Ultimate Raider Male'!$W40</f>
        <v/>
      </c>
      <c r="CF42" t="str">
        <f>'Ultimate Raider Female'!$M40</f>
        <v/>
      </c>
      <c r="CG42" t="str">
        <f>IF('Ultimate Raider Female'!$N40=0,"",'Ultimate Raider Female'!$N40)</f>
        <v/>
      </c>
      <c r="CH42" s="60" t="str">
        <f>'Ultimate Raider Female'!$O40</f>
        <v/>
      </c>
      <c r="CL42" s="60"/>
      <c r="CP42" s="60"/>
      <c r="CQ42" t="str">
        <f>'Event 8'!$M40</f>
        <v/>
      </c>
      <c r="CR42" t="str">
        <f>IF('Event 8'!$N40=0,"",'Event 8'!$N40)</f>
        <v/>
      </c>
      <c r="CS42" s="60" t="str">
        <f>'Event 8'!$O40</f>
        <v/>
      </c>
      <c r="CU42" t="str">
        <f>'Event 8'!$Q40</f>
        <v/>
      </c>
      <c r="CV42" t="str">
        <f>IF('Event 8'!$R40=0,"",'Event 8'!$R40)</f>
        <v/>
      </c>
      <c r="CW42" s="60" t="str">
        <f>'Event 8'!$S40</f>
        <v/>
      </c>
      <c r="CY42" t="str">
        <f>'Event 8'!$U40</f>
        <v/>
      </c>
      <c r="CZ42" t="str">
        <f>IF('Event 8'!$V40=0,"",'Event 8'!$V40)</f>
        <v/>
      </c>
      <c r="DA42" s="60" t="str">
        <f>'Event 8'!$W40</f>
        <v/>
      </c>
      <c r="DB42" t="str">
        <f>'Event 9'!$M40</f>
        <v/>
      </c>
      <c r="DC42" t="str">
        <f>IF('Event 9'!$N40=0,"",'Event 9'!$N40)</f>
        <v/>
      </c>
      <c r="DD42" s="60" t="str">
        <f>'Event 9'!$O40</f>
        <v/>
      </c>
      <c r="DF42" t="str">
        <f>'Event 9'!$Q40</f>
        <v/>
      </c>
      <c r="DG42" t="str">
        <f>IF('Event 9'!$R40=0,"",'Event 9'!$R40)</f>
        <v/>
      </c>
      <c r="DH42" s="60" t="str">
        <f>'Event 9'!$S40</f>
        <v/>
      </c>
      <c r="DJ42" t="str">
        <f>'Event 9'!$U40</f>
        <v/>
      </c>
      <c r="DK42" t="str">
        <f>IF('Event 9'!$V40=0,"",'Event 9'!$V40)</f>
        <v/>
      </c>
      <c r="DL42" s="60" t="str">
        <f>'Event 9'!$W40</f>
        <v/>
      </c>
      <c r="DM42" t="str">
        <f>'Event 10'!$M40</f>
        <v/>
      </c>
      <c r="DN42" t="str">
        <f>IF('Event 10'!$N40=0,"",'Event 10'!$N40)</f>
        <v/>
      </c>
      <c r="DO42" s="60" t="str">
        <f>'Event 10'!$O40</f>
        <v/>
      </c>
      <c r="DQ42" t="str">
        <f>'Event 10'!$Q40</f>
        <v/>
      </c>
      <c r="DR42" t="str">
        <f>IF('Event 10'!$R40=0,"",'Event 10'!$R40)</f>
        <v/>
      </c>
      <c r="DS42" s="60" t="str">
        <f>'Event 10'!$S40</f>
        <v/>
      </c>
      <c r="DU42" t="str">
        <f>'Event 10'!$U40</f>
        <v/>
      </c>
      <c r="DV42" t="str">
        <f>IF('Event 10'!$V40=0,"",'Event 10'!$V40)</f>
        <v/>
      </c>
      <c r="DW42" s="60" t="str">
        <f>'Event 10'!$W40</f>
        <v/>
      </c>
    </row>
    <row r="43" spans="1:127" x14ac:dyDescent="0.3">
      <c r="A43">
        <v>39</v>
      </c>
      <c r="B43" t="str" cm="1">
        <f t="array" ref="B43">IFERROR(SMALL(_xlfn._xlws.FILTER(hhh!$AA:$AA,hhh!$B:$B='Results Sheet'!C$3),'Results Sheet'!A43),"")</f>
        <v/>
      </c>
      <c r="C43" t="str">
        <f>_xlfn.XLOOKUP(D43,hhh!$A:$A,hhh!$AB:$AB,"")</f>
        <v/>
      </c>
      <c r="D43" t="str" cm="1">
        <f t="array" ref="D43">_xlfn.XLOOKUP(B43,_xlfn._xlws.FILTER(hhh!$AA:$AA,hhh!$B:$B='Results Sheet'!C$3),_xlfn._xlws.FILTER(hhh!$A:$A,hhh!$B:$B='Results Sheet'!C$3),"")</f>
        <v/>
      </c>
      <c r="E43" t="str">
        <f>_xlfn.XLOOKUP(D43,hhh!$A:$A,hhh!$X:$X,"")</f>
        <v/>
      </c>
      <c r="G43">
        <v>39</v>
      </c>
      <c r="H43" t="str" cm="1">
        <f t="array" ref="H43">IFERROR(SMALL(_xlfn._xlws.FILTER(hhh!$AA:$AA,hhh!$B:$B='Results Sheet'!I$3),'Results Sheet'!G43),"")</f>
        <v/>
      </c>
      <c r="I43" t="str">
        <f>_xlfn.XLOOKUP(J43,hhh!$A:$A,hhh!$AB:$AB,"")</f>
        <v/>
      </c>
      <c r="J43" t="str" cm="1">
        <f t="array" ref="J43">_xlfn.XLOOKUP(H43,_xlfn._xlws.FILTER(hhh!$AA:$AA,hhh!$B:$B='Results Sheet'!I$3),_xlfn._xlws.FILTER(hhh!$A:$A,hhh!$B:$B='Results Sheet'!I$3),"")</f>
        <v/>
      </c>
      <c r="K43" t="str">
        <f>_xlfn.XLOOKUP(J43,hhh!$A:$A,hhh!$X:$X,"")</f>
        <v/>
      </c>
      <c r="M43">
        <v>39</v>
      </c>
      <c r="N43" t="str" cm="1">
        <f t="array" ref="N43">IFERROR(SMALL(_xlfn._xlws.FILTER(hhh!$AA:$AA,hhh!$B:$B='Results Sheet'!O$3),'Results Sheet'!M43),"")</f>
        <v/>
      </c>
      <c r="O43" t="str">
        <f>_xlfn.XLOOKUP(P43,hhh!$A:$A,hhh!$AB:$AB,"")</f>
        <v/>
      </c>
      <c r="P43" t="str" cm="1">
        <f t="array" ref="P43">_xlfn.XLOOKUP(N43,_xlfn._xlws.FILTER(hhh!$AA:$AA,hhh!$B:$B='Results Sheet'!O$3),_xlfn._xlws.FILTER(hhh!$A:$A,hhh!$B:$B='Results Sheet'!O$3),"")</f>
        <v/>
      </c>
      <c r="Q43" t="str">
        <f>_xlfn.XLOOKUP(P43,hhh!$A:$A,hhh!$X:$X,"")</f>
        <v/>
      </c>
      <c r="R43" t="str">
        <f>Run!$M41</f>
        <v/>
      </c>
      <c r="S43" t="str">
        <f>IF(Run!$N41=0,"",Run!$N41)</f>
        <v/>
      </c>
      <c r="T43" s="60" t="str">
        <f>Run!$O41</f>
        <v/>
      </c>
      <c r="V43" t="str">
        <f>Run!$Q41</f>
        <v/>
      </c>
      <c r="W43" t="str">
        <f>IF(Run!$R41=0,"",Run!$R41)</f>
        <v/>
      </c>
      <c r="X43" s="60" t="str">
        <f>Run!$S41</f>
        <v/>
      </c>
      <c r="Z43" t="str">
        <f>Run!$U41</f>
        <v/>
      </c>
      <c r="AA43" t="str">
        <f>IF(Run!$V41=0,"",Run!$V41)</f>
        <v/>
      </c>
      <c r="AB43" s="60" t="str">
        <f>Run!$W41</f>
        <v/>
      </c>
      <c r="AC43" t="str">
        <f>'Rope Bridge'!$M41</f>
        <v/>
      </c>
      <c r="AD43" t="str">
        <f>IF('Rope Bridge'!$N41=0,"",'Rope Bridge'!$N41)</f>
        <v/>
      </c>
      <c r="AE43" s="60" t="str">
        <f>'Rope Bridge'!$O41</f>
        <v/>
      </c>
      <c r="AG43" t="str">
        <f>'Rope Bridge'!$Q41</f>
        <v/>
      </c>
      <c r="AH43" t="str">
        <f>IF('Rope Bridge'!$R41=0,"",'Rope Bridge'!$R41)</f>
        <v/>
      </c>
      <c r="AI43" s="60" t="str">
        <f>'Rope Bridge'!$S41</f>
        <v/>
      </c>
      <c r="AK43" t="str">
        <f>'Rope Bridge'!$U41</f>
        <v/>
      </c>
      <c r="AL43" t="str">
        <f>IF('Rope Bridge'!$V41=0,"",'Rope Bridge'!$V41)</f>
        <v/>
      </c>
      <c r="AM43" s="60" t="str">
        <f>'Rope Bridge'!$W41</f>
        <v/>
      </c>
      <c r="AN43" t="str">
        <f>ptt!$M41</f>
        <v/>
      </c>
      <c r="AO43" t="str">
        <f>IF(ptt!$N41=0,"",ptt!$N41)</f>
        <v/>
      </c>
      <c r="AP43" s="60" t="str">
        <f>ptt!$O41</f>
        <v/>
      </c>
      <c r="AR43" t="str">
        <f>ptt!$Q41</f>
        <v/>
      </c>
      <c r="AS43" t="str">
        <f>IF(ptt!$R41=0,"",ptt!$R41)</f>
        <v/>
      </c>
      <c r="AT43" s="60" t="str">
        <f>ptt!$S41</f>
        <v/>
      </c>
      <c r="AV43" t="str">
        <f>ptt!$U41</f>
        <v/>
      </c>
      <c r="AW43" t="str">
        <f>IF(ptt!$V41=0,"",ptt!$V41)</f>
        <v/>
      </c>
      <c r="AX43" s="60" t="str">
        <f>ptt!$W41</f>
        <v/>
      </c>
      <c r="AY43" t="str">
        <f>'Tire Flip'!$M41</f>
        <v/>
      </c>
      <c r="AZ43" t="str">
        <f>IF('Tire Flip'!$N41=0,"",'Tire Flip'!$N41)</f>
        <v/>
      </c>
      <c r="BA43" s="60" t="str">
        <f>'Tire Flip'!$O41</f>
        <v/>
      </c>
      <c r="BC43" t="str">
        <f>'Tire Flip'!$Q41</f>
        <v/>
      </c>
      <c r="BD43" t="str">
        <f>IF('Tire Flip'!$R41=0,"",'Tire Flip'!$R41)</f>
        <v/>
      </c>
      <c r="BE43" s="60" t="str">
        <f>'Tire Flip'!$S41</f>
        <v/>
      </c>
      <c r="BG43" t="str">
        <f>'Tire Flip'!$U41</f>
        <v/>
      </c>
      <c r="BH43" t="str">
        <f>IF('Tire Flip'!$V41=0,"",'Tire Flip'!$V41)</f>
        <v/>
      </c>
      <c r="BI43" s="60" t="str">
        <f>'Tire Flip'!$W41</f>
        <v/>
      </c>
      <c r="BJ43" t="str">
        <f>'Gauntlet CCR'!$M41</f>
        <v/>
      </c>
      <c r="BK43" t="str">
        <f>IF('Gauntlet CCR'!$N41=0,"",'Gauntlet CCR'!$N41)</f>
        <v/>
      </c>
      <c r="BL43" s="60" t="str">
        <f>'Gauntlet CCR'!$O41</f>
        <v/>
      </c>
      <c r="BN43" t="str">
        <f>'Gauntlet CCR'!$Q41</f>
        <v/>
      </c>
      <c r="BO43" t="str">
        <f>IF('Gauntlet CCR'!$R41=0,"",'Gauntlet CCR'!$R41)</f>
        <v/>
      </c>
      <c r="BP43" s="60" t="str">
        <f>'Gauntlet CCR'!$S41</f>
        <v/>
      </c>
      <c r="BR43" t="str">
        <f>'Gauntlet CCR'!$U41</f>
        <v/>
      </c>
      <c r="BS43" t="str">
        <f>IF('Gauntlet CCR'!$V41=0,"",'Gauntlet CCR'!$V41)</f>
        <v/>
      </c>
      <c r="BT43" s="60" t="str">
        <f>'Gauntlet CCR'!$W41</f>
        <v/>
      </c>
      <c r="BU43" t="str">
        <f>'Ultimate Raider Male'!$M41</f>
        <v/>
      </c>
      <c r="BV43" t="str">
        <f>IF('Ultimate Raider Male'!$N41=0,"",'Ultimate Raider Male'!$N41)</f>
        <v/>
      </c>
      <c r="BW43" s="60" t="str">
        <f>'Ultimate Raider Male'!$O41</f>
        <v/>
      </c>
      <c r="BY43" t="str">
        <f>'Ultimate Raider Male'!$Q41</f>
        <v/>
      </c>
      <c r="BZ43" t="str">
        <f>IF('Ultimate Raider Male'!$R41=0,"",'Ultimate Raider Male'!$R41)</f>
        <v/>
      </c>
      <c r="CA43" s="60" t="str">
        <f>'Ultimate Raider Male'!$S41</f>
        <v/>
      </c>
      <c r="CC43" t="str">
        <f>'Ultimate Raider Male'!$U41</f>
        <v/>
      </c>
      <c r="CD43" t="str">
        <f>IF('Ultimate Raider Male'!$V41=0,"",'Ultimate Raider Male'!$V41)</f>
        <v/>
      </c>
      <c r="CE43" s="60" t="str">
        <f>'Ultimate Raider Male'!$W41</f>
        <v/>
      </c>
      <c r="CF43" t="str">
        <f>'Ultimate Raider Female'!$M41</f>
        <v/>
      </c>
      <c r="CG43" t="str">
        <f>IF('Ultimate Raider Female'!$N41=0,"",'Ultimate Raider Female'!$N41)</f>
        <v/>
      </c>
      <c r="CH43" s="60" t="str">
        <f>'Ultimate Raider Female'!$O41</f>
        <v/>
      </c>
      <c r="CL43" s="60"/>
      <c r="CP43" s="60"/>
      <c r="CQ43" t="str">
        <f>'Event 8'!$M41</f>
        <v/>
      </c>
      <c r="CR43" t="str">
        <f>IF('Event 8'!$N41=0,"",'Event 8'!$N41)</f>
        <v/>
      </c>
      <c r="CS43" s="60" t="str">
        <f>'Event 8'!$O41</f>
        <v/>
      </c>
      <c r="CU43" t="str">
        <f>'Event 8'!$Q41</f>
        <v/>
      </c>
      <c r="CV43" t="str">
        <f>IF('Event 8'!$R41=0,"",'Event 8'!$R41)</f>
        <v/>
      </c>
      <c r="CW43" s="60" t="str">
        <f>'Event 8'!$S41</f>
        <v/>
      </c>
      <c r="CY43" t="str">
        <f>'Event 8'!$U41</f>
        <v/>
      </c>
      <c r="CZ43" t="str">
        <f>IF('Event 8'!$V41=0,"",'Event 8'!$V41)</f>
        <v/>
      </c>
      <c r="DA43" s="60" t="str">
        <f>'Event 8'!$W41</f>
        <v/>
      </c>
      <c r="DB43" t="str">
        <f>'Event 9'!$M41</f>
        <v/>
      </c>
      <c r="DC43" t="str">
        <f>IF('Event 9'!$N41=0,"",'Event 9'!$N41)</f>
        <v/>
      </c>
      <c r="DD43" s="60" t="str">
        <f>'Event 9'!$O41</f>
        <v/>
      </c>
      <c r="DF43" t="str">
        <f>'Event 9'!$Q41</f>
        <v/>
      </c>
      <c r="DG43" t="str">
        <f>IF('Event 9'!$R41=0,"",'Event 9'!$R41)</f>
        <v/>
      </c>
      <c r="DH43" s="60" t="str">
        <f>'Event 9'!$S41</f>
        <v/>
      </c>
      <c r="DJ43" t="str">
        <f>'Event 9'!$U41</f>
        <v/>
      </c>
      <c r="DK43" t="str">
        <f>IF('Event 9'!$V41=0,"",'Event 9'!$V41)</f>
        <v/>
      </c>
      <c r="DL43" s="60" t="str">
        <f>'Event 9'!$W41</f>
        <v/>
      </c>
      <c r="DM43" t="str">
        <f>'Event 10'!$M41</f>
        <v/>
      </c>
      <c r="DN43" t="str">
        <f>IF('Event 10'!$N41=0,"",'Event 10'!$N41)</f>
        <v/>
      </c>
      <c r="DO43" s="60" t="str">
        <f>'Event 10'!$O41</f>
        <v/>
      </c>
      <c r="DQ43" t="str">
        <f>'Event 10'!$Q41</f>
        <v/>
      </c>
      <c r="DR43" t="str">
        <f>IF('Event 10'!$R41=0,"",'Event 10'!$R41)</f>
        <v/>
      </c>
      <c r="DS43" s="60" t="str">
        <f>'Event 10'!$S41</f>
        <v/>
      </c>
      <c r="DU43" t="str">
        <f>'Event 10'!$U41</f>
        <v/>
      </c>
      <c r="DV43" t="str">
        <f>IF('Event 10'!$V41=0,"",'Event 10'!$V41)</f>
        <v/>
      </c>
      <c r="DW43" s="60" t="str">
        <f>'Event 10'!$W41</f>
        <v/>
      </c>
    </row>
    <row r="44" spans="1:127" x14ac:dyDescent="0.3">
      <c r="A44">
        <v>40</v>
      </c>
      <c r="B44" t="str" cm="1">
        <f t="array" ref="B44">IFERROR(SMALL(_xlfn._xlws.FILTER(hhh!$AA:$AA,hhh!$B:$B='Results Sheet'!C$3),'Results Sheet'!A44),"")</f>
        <v/>
      </c>
      <c r="C44" t="str">
        <f>_xlfn.XLOOKUP(D44,hhh!$A:$A,hhh!$AB:$AB,"")</f>
        <v/>
      </c>
      <c r="D44" t="str" cm="1">
        <f t="array" ref="D44">_xlfn.XLOOKUP(B44,_xlfn._xlws.FILTER(hhh!$AA:$AA,hhh!$B:$B='Results Sheet'!C$3),_xlfn._xlws.FILTER(hhh!$A:$A,hhh!$B:$B='Results Sheet'!C$3),"")</f>
        <v/>
      </c>
      <c r="E44" t="str">
        <f>_xlfn.XLOOKUP(D44,hhh!$A:$A,hhh!$X:$X,"")</f>
        <v/>
      </c>
      <c r="G44">
        <v>40</v>
      </c>
      <c r="H44" t="str" cm="1">
        <f t="array" ref="H44">IFERROR(SMALL(_xlfn._xlws.FILTER(hhh!$AA:$AA,hhh!$B:$B='Results Sheet'!I$3),'Results Sheet'!G44),"")</f>
        <v/>
      </c>
      <c r="I44" t="str">
        <f>_xlfn.XLOOKUP(J44,hhh!$A:$A,hhh!$AB:$AB,"")</f>
        <v/>
      </c>
      <c r="J44" t="str" cm="1">
        <f t="array" ref="J44">_xlfn.XLOOKUP(H44,_xlfn._xlws.FILTER(hhh!$AA:$AA,hhh!$B:$B='Results Sheet'!I$3),_xlfn._xlws.FILTER(hhh!$A:$A,hhh!$B:$B='Results Sheet'!I$3),"")</f>
        <v/>
      </c>
      <c r="K44" t="str">
        <f>_xlfn.XLOOKUP(J44,hhh!$A:$A,hhh!$X:$X,"")</f>
        <v/>
      </c>
      <c r="M44">
        <v>40</v>
      </c>
      <c r="N44" t="str" cm="1">
        <f t="array" ref="N44">IFERROR(SMALL(_xlfn._xlws.FILTER(hhh!$AA:$AA,hhh!$B:$B='Results Sheet'!O$3),'Results Sheet'!M44),"")</f>
        <v/>
      </c>
      <c r="O44" t="str">
        <f>_xlfn.XLOOKUP(P44,hhh!$A:$A,hhh!$AB:$AB,"")</f>
        <v/>
      </c>
      <c r="P44" t="str" cm="1">
        <f t="array" ref="P44">_xlfn.XLOOKUP(N44,_xlfn._xlws.FILTER(hhh!$AA:$AA,hhh!$B:$B='Results Sheet'!O$3),_xlfn._xlws.FILTER(hhh!$A:$A,hhh!$B:$B='Results Sheet'!O$3),"")</f>
        <v/>
      </c>
      <c r="Q44" t="str">
        <f>_xlfn.XLOOKUP(P44,hhh!$A:$A,hhh!$X:$X,"")</f>
        <v/>
      </c>
      <c r="R44" t="str">
        <f>Run!$M42</f>
        <v/>
      </c>
      <c r="S44" t="str">
        <f>IF(Run!$N42=0,"",Run!$N42)</f>
        <v/>
      </c>
      <c r="T44" s="60" t="str">
        <f>Run!$O42</f>
        <v/>
      </c>
      <c r="V44" t="str">
        <f>Run!$Q42</f>
        <v/>
      </c>
      <c r="W44" t="str">
        <f>IF(Run!$R42=0,"",Run!$R42)</f>
        <v/>
      </c>
      <c r="X44" s="60" t="str">
        <f>Run!$S42</f>
        <v/>
      </c>
      <c r="Z44" t="str">
        <f>Run!$U42</f>
        <v/>
      </c>
      <c r="AA44" t="str">
        <f>IF(Run!$V42=0,"",Run!$V42)</f>
        <v/>
      </c>
      <c r="AB44" s="60" t="str">
        <f>Run!$W42</f>
        <v/>
      </c>
      <c r="AC44" t="str">
        <f>'Rope Bridge'!$M42</f>
        <v/>
      </c>
      <c r="AD44" t="str">
        <f>IF('Rope Bridge'!$N42=0,"",'Rope Bridge'!$N42)</f>
        <v/>
      </c>
      <c r="AE44" s="60" t="str">
        <f>'Rope Bridge'!$O42</f>
        <v/>
      </c>
      <c r="AG44" t="str">
        <f>'Rope Bridge'!$Q42</f>
        <v/>
      </c>
      <c r="AH44" t="str">
        <f>IF('Rope Bridge'!$R42=0,"",'Rope Bridge'!$R42)</f>
        <v/>
      </c>
      <c r="AI44" s="60" t="str">
        <f>'Rope Bridge'!$S42</f>
        <v/>
      </c>
      <c r="AK44" t="str">
        <f>'Rope Bridge'!$U42</f>
        <v/>
      </c>
      <c r="AL44" t="str">
        <f>IF('Rope Bridge'!$V42=0,"",'Rope Bridge'!$V42)</f>
        <v/>
      </c>
      <c r="AM44" s="60" t="str">
        <f>'Rope Bridge'!$W42</f>
        <v/>
      </c>
      <c r="AN44" t="str">
        <f>ptt!$M42</f>
        <v/>
      </c>
      <c r="AO44" t="str">
        <f>IF(ptt!$N42=0,"",ptt!$N42)</f>
        <v/>
      </c>
      <c r="AP44" s="60" t="str">
        <f>ptt!$O42</f>
        <v/>
      </c>
      <c r="AR44" t="str">
        <f>ptt!$Q42</f>
        <v/>
      </c>
      <c r="AS44" t="str">
        <f>IF(ptt!$R42=0,"",ptt!$R42)</f>
        <v/>
      </c>
      <c r="AT44" s="60" t="str">
        <f>ptt!$S42</f>
        <v/>
      </c>
      <c r="AV44" t="str">
        <f>ptt!$U42</f>
        <v/>
      </c>
      <c r="AW44" t="str">
        <f>IF(ptt!$V42=0,"",ptt!$V42)</f>
        <v/>
      </c>
      <c r="AX44" s="60" t="str">
        <f>ptt!$W42</f>
        <v/>
      </c>
      <c r="AY44" t="str">
        <f>'Tire Flip'!$M42</f>
        <v/>
      </c>
      <c r="AZ44" t="str">
        <f>IF('Tire Flip'!$N42=0,"",'Tire Flip'!$N42)</f>
        <v/>
      </c>
      <c r="BA44" s="60" t="str">
        <f>'Tire Flip'!$O42</f>
        <v/>
      </c>
      <c r="BC44" t="str">
        <f>'Tire Flip'!$Q42</f>
        <v/>
      </c>
      <c r="BD44" t="str">
        <f>IF('Tire Flip'!$R42=0,"",'Tire Flip'!$R42)</f>
        <v/>
      </c>
      <c r="BE44" s="60" t="str">
        <f>'Tire Flip'!$S42</f>
        <v/>
      </c>
      <c r="BG44" t="str">
        <f>'Tire Flip'!$U42</f>
        <v/>
      </c>
      <c r="BH44" t="str">
        <f>IF('Tire Flip'!$V42=0,"",'Tire Flip'!$V42)</f>
        <v/>
      </c>
      <c r="BI44" s="60" t="str">
        <f>'Tire Flip'!$W42</f>
        <v/>
      </c>
      <c r="BJ44" t="str">
        <f>'Gauntlet CCR'!$M42</f>
        <v/>
      </c>
      <c r="BK44" t="str">
        <f>IF('Gauntlet CCR'!$N42=0,"",'Gauntlet CCR'!$N42)</f>
        <v/>
      </c>
      <c r="BL44" s="60" t="str">
        <f>'Gauntlet CCR'!$O42</f>
        <v/>
      </c>
      <c r="BN44" t="str">
        <f>'Gauntlet CCR'!$Q42</f>
        <v/>
      </c>
      <c r="BO44" t="str">
        <f>IF('Gauntlet CCR'!$R42=0,"",'Gauntlet CCR'!$R42)</f>
        <v/>
      </c>
      <c r="BP44" s="60" t="str">
        <f>'Gauntlet CCR'!$S42</f>
        <v/>
      </c>
      <c r="BR44" t="str">
        <f>'Gauntlet CCR'!$U42</f>
        <v/>
      </c>
      <c r="BS44" t="str">
        <f>IF('Gauntlet CCR'!$V42=0,"",'Gauntlet CCR'!$V42)</f>
        <v/>
      </c>
      <c r="BT44" s="60" t="str">
        <f>'Gauntlet CCR'!$W42</f>
        <v/>
      </c>
      <c r="BU44" t="str">
        <f>'Ultimate Raider Male'!$M42</f>
        <v/>
      </c>
      <c r="BV44" t="str">
        <f>IF('Ultimate Raider Male'!$N42=0,"",'Ultimate Raider Male'!$N42)</f>
        <v/>
      </c>
      <c r="BW44" s="60" t="str">
        <f>'Ultimate Raider Male'!$O42</f>
        <v/>
      </c>
      <c r="BY44" t="str">
        <f>'Ultimate Raider Male'!$Q42</f>
        <v/>
      </c>
      <c r="BZ44" t="str">
        <f>IF('Ultimate Raider Male'!$R42=0,"",'Ultimate Raider Male'!$R42)</f>
        <v/>
      </c>
      <c r="CA44" s="60" t="str">
        <f>'Ultimate Raider Male'!$S42</f>
        <v/>
      </c>
      <c r="CC44" t="str">
        <f>'Ultimate Raider Male'!$U42</f>
        <v/>
      </c>
      <c r="CD44" t="str">
        <f>IF('Ultimate Raider Male'!$V42=0,"",'Ultimate Raider Male'!$V42)</f>
        <v/>
      </c>
      <c r="CE44" s="60" t="str">
        <f>'Ultimate Raider Male'!$W42</f>
        <v/>
      </c>
      <c r="CF44" t="str">
        <f>'Ultimate Raider Female'!$M42</f>
        <v/>
      </c>
      <c r="CG44" t="str">
        <f>IF('Ultimate Raider Female'!$N42=0,"",'Ultimate Raider Female'!$N42)</f>
        <v/>
      </c>
      <c r="CH44" s="60" t="str">
        <f>'Ultimate Raider Female'!$O42</f>
        <v/>
      </c>
      <c r="CL44" s="60"/>
      <c r="CP44" s="60"/>
      <c r="CQ44" t="str">
        <f>'Event 8'!$M42</f>
        <v/>
      </c>
      <c r="CR44" t="str">
        <f>IF('Event 8'!$N42=0,"",'Event 8'!$N42)</f>
        <v/>
      </c>
      <c r="CS44" s="60" t="str">
        <f>'Event 8'!$O42</f>
        <v/>
      </c>
      <c r="CU44" t="str">
        <f>'Event 8'!$Q42</f>
        <v/>
      </c>
      <c r="CV44" t="str">
        <f>IF('Event 8'!$R42=0,"",'Event 8'!$R42)</f>
        <v/>
      </c>
      <c r="CW44" s="60" t="str">
        <f>'Event 8'!$S42</f>
        <v/>
      </c>
      <c r="CY44" t="str">
        <f>'Event 8'!$U42</f>
        <v/>
      </c>
      <c r="CZ44" t="str">
        <f>IF('Event 8'!$V42=0,"",'Event 8'!$V42)</f>
        <v/>
      </c>
      <c r="DA44" s="60" t="str">
        <f>'Event 8'!$W42</f>
        <v/>
      </c>
      <c r="DB44" t="str">
        <f>'Event 9'!$M42</f>
        <v/>
      </c>
      <c r="DC44" t="str">
        <f>IF('Event 9'!$N42=0,"",'Event 9'!$N42)</f>
        <v/>
      </c>
      <c r="DD44" s="60" t="str">
        <f>'Event 9'!$O42</f>
        <v/>
      </c>
      <c r="DF44" t="str">
        <f>'Event 9'!$Q42</f>
        <v/>
      </c>
      <c r="DG44" t="str">
        <f>IF('Event 9'!$R42=0,"",'Event 9'!$R42)</f>
        <v/>
      </c>
      <c r="DH44" s="60" t="str">
        <f>'Event 9'!$S42</f>
        <v/>
      </c>
      <c r="DJ44" t="str">
        <f>'Event 9'!$U42</f>
        <v/>
      </c>
      <c r="DK44" t="str">
        <f>IF('Event 9'!$V42=0,"",'Event 9'!$V42)</f>
        <v/>
      </c>
      <c r="DL44" s="60" t="str">
        <f>'Event 9'!$W42</f>
        <v/>
      </c>
      <c r="DM44" t="str">
        <f>'Event 10'!$M42</f>
        <v/>
      </c>
      <c r="DN44" t="str">
        <f>IF('Event 10'!$N42=0,"",'Event 10'!$N42)</f>
        <v/>
      </c>
      <c r="DO44" s="60" t="str">
        <f>'Event 10'!$O42</f>
        <v/>
      </c>
      <c r="DQ44" t="str">
        <f>'Event 10'!$Q42</f>
        <v/>
      </c>
      <c r="DR44" t="str">
        <f>IF('Event 10'!$R42=0,"",'Event 10'!$R42)</f>
        <v/>
      </c>
      <c r="DS44" s="60" t="str">
        <f>'Event 10'!$S42</f>
        <v/>
      </c>
      <c r="DU44" t="str">
        <f>'Event 10'!$U42</f>
        <v/>
      </c>
      <c r="DV44" t="str">
        <f>IF('Event 10'!$V42=0,"",'Event 10'!$V42)</f>
        <v/>
      </c>
      <c r="DW44" s="60" t="str">
        <f>'Event 10'!$W42</f>
        <v/>
      </c>
    </row>
    <row r="45" spans="1:127" x14ac:dyDescent="0.3">
      <c r="A45">
        <v>41</v>
      </c>
      <c r="B45" t="str" cm="1">
        <f t="array" ref="B45">IFERROR(SMALL(_xlfn._xlws.FILTER(hhh!$AA:$AA,hhh!$B:$B='Results Sheet'!C$3),'Results Sheet'!A45),"")</f>
        <v/>
      </c>
      <c r="C45" t="str">
        <f>_xlfn.XLOOKUP(D45,hhh!$A:$A,hhh!$AB:$AB,"")</f>
        <v/>
      </c>
      <c r="D45" t="str" cm="1">
        <f t="array" ref="D45">_xlfn.XLOOKUP(B45,_xlfn._xlws.FILTER(hhh!$AA:$AA,hhh!$B:$B='Results Sheet'!C$3),_xlfn._xlws.FILTER(hhh!$A:$A,hhh!$B:$B='Results Sheet'!C$3),"")</f>
        <v/>
      </c>
      <c r="E45" t="str">
        <f>_xlfn.XLOOKUP(D45,hhh!$A:$A,hhh!$X:$X,"")</f>
        <v/>
      </c>
      <c r="G45">
        <v>41</v>
      </c>
      <c r="H45" t="str" cm="1">
        <f t="array" ref="H45">IFERROR(SMALL(_xlfn._xlws.FILTER(hhh!$AA:$AA,hhh!$B:$B='Results Sheet'!I$3),'Results Sheet'!G45),"")</f>
        <v/>
      </c>
      <c r="I45" t="str">
        <f>_xlfn.XLOOKUP(J45,hhh!$A:$A,hhh!$AB:$AB,"")</f>
        <v/>
      </c>
      <c r="J45" t="str" cm="1">
        <f t="array" ref="J45">_xlfn.XLOOKUP(H45,_xlfn._xlws.FILTER(hhh!$AA:$AA,hhh!$B:$B='Results Sheet'!I$3),_xlfn._xlws.FILTER(hhh!$A:$A,hhh!$B:$B='Results Sheet'!I$3),"")</f>
        <v/>
      </c>
      <c r="K45" t="str">
        <f>_xlfn.XLOOKUP(J45,hhh!$A:$A,hhh!$X:$X,"")</f>
        <v/>
      </c>
      <c r="M45">
        <v>41</v>
      </c>
      <c r="N45" t="str" cm="1">
        <f t="array" ref="N45">IFERROR(SMALL(_xlfn._xlws.FILTER(hhh!$AA:$AA,hhh!$B:$B='Results Sheet'!O$3),'Results Sheet'!M45),"")</f>
        <v/>
      </c>
      <c r="O45" t="str">
        <f>_xlfn.XLOOKUP(P45,hhh!$A:$A,hhh!$AB:$AB,"")</f>
        <v/>
      </c>
      <c r="P45" t="str" cm="1">
        <f t="array" ref="P45">_xlfn.XLOOKUP(N45,_xlfn._xlws.FILTER(hhh!$AA:$AA,hhh!$B:$B='Results Sheet'!O$3),_xlfn._xlws.FILTER(hhh!$A:$A,hhh!$B:$B='Results Sheet'!O$3),"")</f>
        <v/>
      </c>
      <c r="Q45" t="str">
        <f>_xlfn.XLOOKUP(P45,hhh!$A:$A,hhh!$X:$X,"")</f>
        <v/>
      </c>
      <c r="R45" t="str">
        <f>Run!$M43</f>
        <v/>
      </c>
      <c r="S45" t="str">
        <f>IF(Run!$N43=0,"",Run!$N43)</f>
        <v/>
      </c>
      <c r="T45" s="60" t="str">
        <f>Run!$O43</f>
        <v/>
      </c>
      <c r="V45" t="str">
        <f>Run!$Q43</f>
        <v/>
      </c>
      <c r="W45" t="str">
        <f>IF(Run!$R43=0,"",Run!$R43)</f>
        <v/>
      </c>
      <c r="X45" s="60" t="str">
        <f>Run!$S43</f>
        <v/>
      </c>
      <c r="Z45" t="str">
        <f>Run!$U43</f>
        <v/>
      </c>
      <c r="AA45" t="str">
        <f>IF(Run!$V43=0,"",Run!$V43)</f>
        <v/>
      </c>
      <c r="AB45" s="60" t="str">
        <f>Run!$W43</f>
        <v/>
      </c>
      <c r="AC45" t="str">
        <f>'Rope Bridge'!$M43</f>
        <v/>
      </c>
      <c r="AD45" t="str">
        <f>IF('Rope Bridge'!$N43=0,"",'Rope Bridge'!$N43)</f>
        <v/>
      </c>
      <c r="AE45" s="60" t="str">
        <f>'Rope Bridge'!$O43</f>
        <v/>
      </c>
      <c r="AG45" t="str">
        <f>'Rope Bridge'!$Q43</f>
        <v/>
      </c>
      <c r="AH45" t="str">
        <f>IF('Rope Bridge'!$R43=0,"",'Rope Bridge'!$R43)</f>
        <v/>
      </c>
      <c r="AI45" s="60" t="str">
        <f>'Rope Bridge'!$S43</f>
        <v/>
      </c>
      <c r="AK45" t="str">
        <f>'Rope Bridge'!$U43</f>
        <v/>
      </c>
      <c r="AL45" t="str">
        <f>IF('Rope Bridge'!$V43=0,"",'Rope Bridge'!$V43)</f>
        <v/>
      </c>
      <c r="AM45" s="60" t="str">
        <f>'Rope Bridge'!$W43</f>
        <v/>
      </c>
      <c r="AN45" t="str">
        <f>ptt!$M43</f>
        <v/>
      </c>
      <c r="AO45" t="str">
        <f>IF(ptt!$N43=0,"",ptt!$N43)</f>
        <v/>
      </c>
      <c r="AP45" s="60" t="str">
        <f>ptt!$O43</f>
        <v/>
      </c>
      <c r="AR45" t="str">
        <f>ptt!$Q43</f>
        <v/>
      </c>
      <c r="AS45" t="str">
        <f>IF(ptt!$R43=0,"",ptt!$R43)</f>
        <v/>
      </c>
      <c r="AT45" s="60" t="str">
        <f>ptt!$S43</f>
        <v/>
      </c>
      <c r="AV45" t="str">
        <f>ptt!$U43</f>
        <v/>
      </c>
      <c r="AW45" t="str">
        <f>IF(ptt!$V43=0,"",ptt!$V43)</f>
        <v/>
      </c>
      <c r="AX45" s="60" t="str">
        <f>ptt!$W43</f>
        <v/>
      </c>
      <c r="AY45" t="str">
        <f>'Tire Flip'!$M43</f>
        <v/>
      </c>
      <c r="AZ45" t="str">
        <f>IF('Tire Flip'!$N43=0,"",'Tire Flip'!$N43)</f>
        <v/>
      </c>
      <c r="BA45" s="60" t="str">
        <f>'Tire Flip'!$O43</f>
        <v/>
      </c>
      <c r="BC45" t="str">
        <f>'Tire Flip'!$Q43</f>
        <v/>
      </c>
      <c r="BD45" t="str">
        <f>IF('Tire Flip'!$R43=0,"",'Tire Flip'!$R43)</f>
        <v/>
      </c>
      <c r="BE45" s="60" t="str">
        <f>'Tire Flip'!$S43</f>
        <v/>
      </c>
      <c r="BG45" t="str">
        <f>'Tire Flip'!$U43</f>
        <v/>
      </c>
      <c r="BH45" t="str">
        <f>IF('Tire Flip'!$V43=0,"",'Tire Flip'!$V43)</f>
        <v/>
      </c>
      <c r="BI45" s="60" t="str">
        <f>'Tire Flip'!$W43</f>
        <v/>
      </c>
      <c r="BJ45" t="str">
        <f>'Gauntlet CCR'!$M43</f>
        <v/>
      </c>
      <c r="BK45" t="str">
        <f>IF('Gauntlet CCR'!$N43=0,"",'Gauntlet CCR'!$N43)</f>
        <v/>
      </c>
      <c r="BL45" s="60" t="str">
        <f>'Gauntlet CCR'!$O43</f>
        <v/>
      </c>
      <c r="BN45" t="str">
        <f>'Gauntlet CCR'!$Q43</f>
        <v/>
      </c>
      <c r="BO45" t="str">
        <f>IF('Gauntlet CCR'!$R43=0,"",'Gauntlet CCR'!$R43)</f>
        <v/>
      </c>
      <c r="BP45" s="60" t="str">
        <f>'Gauntlet CCR'!$S43</f>
        <v/>
      </c>
      <c r="BR45" t="str">
        <f>'Gauntlet CCR'!$U43</f>
        <v/>
      </c>
      <c r="BS45" t="str">
        <f>IF('Gauntlet CCR'!$V43=0,"",'Gauntlet CCR'!$V43)</f>
        <v/>
      </c>
      <c r="BT45" s="60" t="str">
        <f>'Gauntlet CCR'!$W43</f>
        <v/>
      </c>
      <c r="BU45" t="str">
        <f>'Ultimate Raider Male'!$M43</f>
        <v/>
      </c>
      <c r="BV45" t="str">
        <f>IF('Ultimate Raider Male'!$N43=0,"",'Ultimate Raider Male'!$N43)</f>
        <v/>
      </c>
      <c r="BW45" s="60" t="str">
        <f>'Ultimate Raider Male'!$O43</f>
        <v/>
      </c>
      <c r="BY45" t="str">
        <f>'Ultimate Raider Male'!$Q43</f>
        <v/>
      </c>
      <c r="BZ45" t="str">
        <f>IF('Ultimate Raider Male'!$R43=0,"",'Ultimate Raider Male'!$R43)</f>
        <v/>
      </c>
      <c r="CA45" s="60" t="str">
        <f>'Ultimate Raider Male'!$S43</f>
        <v/>
      </c>
      <c r="CC45" t="str">
        <f>'Ultimate Raider Male'!$U43</f>
        <v/>
      </c>
      <c r="CD45" t="str">
        <f>IF('Ultimate Raider Male'!$V43=0,"",'Ultimate Raider Male'!$V43)</f>
        <v/>
      </c>
      <c r="CE45" s="60" t="str">
        <f>'Ultimate Raider Male'!$W43</f>
        <v/>
      </c>
      <c r="CF45" t="str">
        <f>'Ultimate Raider Female'!$M43</f>
        <v/>
      </c>
      <c r="CG45" t="str">
        <f>IF('Ultimate Raider Female'!$N43=0,"",'Ultimate Raider Female'!$N43)</f>
        <v/>
      </c>
      <c r="CH45" s="60" t="str">
        <f>'Ultimate Raider Female'!$O43</f>
        <v/>
      </c>
      <c r="CL45" s="60"/>
      <c r="CP45" s="60"/>
      <c r="CQ45" t="str">
        <f>'Event 8'!$M43</f>
        <v/>
      </c>
      <c r="CR45" t="str">
        <f>IF('Event 8'!$N43=0,"",'Event 8'!$N43)</f>
        <v/>
      </c>
      <c r="CS45" s="60" t="str">
        <f>'Event 8'!$O43</f>
        <v/>
      </c>
      <c r="CU45" t="str">
        <f>'Event 8'!$Q43</f>
        <v/>
      </c>
      <c r="CV45" t="str">
        <f>IF('Event 8'!$R43=0,"",'Event 8'!$R43)</f>
        <v/>
      </c>
      <c r="CW45" s="60" t="str">
        <f>'Event 8'!$S43</f>
        <v/>
      </c>
      <c r="CY45" t="str">
        <f>'Event 8'!$U43</f>
        <v/>
      </c>
      <c r="CZ45" t="str">
        <f>IF('Event 8'!$V43=0,"",'Event 8'!$V43)</f>
        <v/>
      </c>
      <c r="DA45" s="60" t="str">
        <f>'Event 8'!$W43</f>
        <v/>
      </c>
      <c r="DB45" t="str">
        <f>'Event 9'!$M43</f>
        <v/>
      </c>
      <c r="DC45" t="str">
        <f>IF('Event 9'!$N43=0,"",'Event 9'!$N43)</f>
        <v/>
      </c>
      <c r="DD45" s="60" t="str">
        <f>'Event 9'!$O43</f>
        <v/>
      </c>
      <c r="DF45" t="str">
        <f>'Event 9'!$Q43</f>
        <v/>
      </c>
      <c r="DG45" t="str">
        <f>IF('Event 9'!$R43=0,"",'Event 9'!$R43)</f>
        <v/>
      </c>
      <c r="DH45" s="60" t="str">
        <f>'Event 9'!$S43</f>
        <v/>
      </c>
      <c r="DJ45" t="str">
        <f>'Event 9'!$U43</f>
        <v/>
      </c>
      <c r="DK45" t="str">
        <f>IF('Event 9'!$V43=0,"",'Event 9'!$V43)</f>
        <v/>
      </c>
      <c r="DL45" s="60" t="str">
        <f>'Event 9'!$W43</f>
        <v/>
      </c>
      <c r="DM45" t="str">
        <f>'Event 10'!$M43</f>
        <v/>
      </c>
      <c r="DN45" t="str">
        <f>IF('Event 10'!$N43=0,"",'Event 10'!$N43)</f>
        <v/>
      </c>
      <c r="DO45" s="60" t="str">
        <f>'Event 10'!$O43</f>
        <v/>
      </c>
      <c r="DQ45" t="str">
        <f>'Event 10'!$Q43</f>
        <v/>
      </c>
      <c r="DR45" t="str">
        <f>IF('Event 10'!$R43=0,"",'Event 10'!$R43)</f>
        <v/>
      </c>
      <c r="DS45" s="60" t="str">
        <f>'Event 10'!$S43</f>
        <v/>
      </c>
      <c r="DU45" t="str">
        <f>'Event 10'!$U43</f>
        <v/>
      </c>
      <c r="DV45" t="str">
        <f>IF('Event 10'!$V43=0,"",'Event 10'!$V43)</f>
        <v/>
      </c>
      <c r="DW45" s="60" t="str">
        <f>'Event 10'!$W43</f>
        <v/>
      </c>
    </row>
    <row r="46" spans="1:127" x14ac:dyDescent="0.3">
      <c r="A46">
        <v>42</v>
      </c>
      <c r="B46" t="str" cm="1">
        <f t="array" ref="B46">IFERROR(SMALL(_xlfn._xlws.FILTER(hhh!$AA:$AA,hhh!$B:$B='Results Sheet'!C$3),'Results Sheet'!A46),"")</f>
        <v/>
      </c>
      <c r="C46" t="str">
        <f>_xlfn.XLOOKUP(D46,hhh!$A:$A,hhh!$AB:$AB,"")</f>
        <v/>
      </c>
      <c r="D46" t="str" cm="1">
        <f t="array" ref="D46">_xlfn.XLOOKUP(B46,_xlfn._xlws.FILTER(hhh!$AA:$AA,hhh!$B:$B='Results Sheet'!C$3),_xlfn._xlws.FILTER(hhh!$A:$A,hhh!$B:$B='Results Sheet'!C$3),"")</f>
        <v/>
      </c>
      <c r="E46" t="str">
        <f>_xlfn.XLOOKUP(D46,hhh!$A:$A,hhh!$X:$X,"")</f>
        <v/>
      </c>
      <c r="G46">
        <v>42</v>
      </c>
      <c r="H46" t="str" cm="1">
        <f t="array" ref="H46">IFERROR(SMALL(_xlfn._xlws.FILTER(hhh!$AA:$AA,hhh!$B:$B='Results Sheet'!I$3),'Results Sheet'!G46),"")</f>
        <v/>
      </c>
      <c r="I46" t="str">
        <f>_xlfn.XLOOKUP(J46,hhh!$A:$A,hhh!$AB:$AB,"")</f>
        <v/>
      </c>
      <c r="J46" t="str" cm="1">
        <f t="array" ref="J46">_xlfn.XLOOKUP(H46,_xlfn._xlws.FILTER(hhh!$AA:$AA,hhh!$B:$B='Results Sheet'!I$3),_xlfn._xlws.FILTER(hhh!$A:$A,hhh!$B:$B='Results Sheet'!I$3),"")</f>
        <v/>
      </c>
      <c r="K46" t="str">
        <f>_xlfn.XLOOKUP(J46,hhh!$A:$A,hhh!$X:$X,"")</f>
        <v/>
      </c>
      <c r="M46">
        <v>42</v>
      </c>
      <c r="N46" t="str" cm="1">
        <f t="array" ref="N46">IFERROR(SMALL(_xlfn._xlws.FILTER(hhh!$AA:$AA,hhh!$B:$B='Results Sheet'!O$3),'Results Sheet'!M46),"")</f>
        <v/>
      </c>
      <c r="O46" t="str">
        <f>_xlfn.XLOOKUP(P46,hhh!$A:$A,hhh!$AB:$AB,"")</f>
        <v/>
      </c>
      <c r="P46" t="str" cm="1">
        <f t="array" ref="P46">_xlfn.XLOOKUP(N46,_xlfn._xlws.FILTER(hhh!$AA:$AA,hhh!$B:$B='Results Sheet'!O$3),_xlfn._xlws.FILTER(hhh!$A:$A,hhh!$B:$B='Results Sheet'!O$3),"")</f>
        <v/>
      </c>
      <c r="Q46" t="str">
        <f>_xlfn.XLOOKUP(P46,hhh!$A:$A,hhh!$X:$X,"")</f>
        <v/>
      </c>
      <c r="R46" t="str">
        <f>Run!$M44</f>
        <v/>
      </c>
      <c r="S46" t="str">
        <f>IF(Run!$N44=0,"",Run!$N44)</f>
        <v/>
      </c>
      <c r="T46" s="60" t="str">
        <f>Run!$O44</f>
        <v/>
      </c>
      <c r="V46" t="str">
        <f>Run!$Q44</f>
        <v/>
      </c>
      <c r="W46" t="str">
        <f>IF(Run!$R44=0,"",Run!$R44)</f>
        <v/>
      </c>
      <c r="X46" s="60" t="str">
        <f>Run!$S44</f>
        <v/>
      </c>
      <c r="Z46" t="str">
        <f>Run!$U44</f>
        <v/>
      </c>
      <c r="AA46" t="str">
        <f>IF(Run!$V44=0,"",Run!$V44)</f>
        <v/>
      </c>
      <c r="AB46" s="60" t="str">
        <f>Run!$W44</f>
        <v/>
      </c>
      <c r="AC46" t="str">
        <f>'Rope Bridge'!$M44</f>
        <v/>
      </c>
      <c r="AD46" t="str">
        <f>IF('Rope Bridge'!$N44=0,"",'Rope Bridge'!$N44)</f>
        <v/>
      </c>
      <c r="AE46" s="60" t="str">
        <f>'Rope Bridge'!$O44</f>
        <v/>
      </c>
      <c r="AG46" t="str">
        <f>'Rope Bridge'!$Q44</f>
        <v/>
      </c>
      <c r="AH46" t="str">
        <f>IF('Rope Bridge'!$R44=0,"",'Rope Bridge'!$R44)</f>
        <v/>
      </c>
      <c r="AI46" s="60" t="str">
        <f>'Rope Bridge'!$S44</f>
        <v/>
      </c>
      <c r="AK46" t="str">
        <f>'Rope Bridge'!$U44</f>
        <v/>
      </c>
      <c r="AL46" t="str">
        <f>IF('Rope Bridge'!$V44=0,"",'Rope Bridge'!$V44)</f>
        <v/>
      </c>
      <c r="AM46" s="60" t="str">
        <f>'Rope Bridge'!$W44</f>
        <v/>
      </c>
      <c r="AN46" t="str">
        <f>ptt!$M44</f>
        <v/>
      </c>
      <c r="AO46" t="str">
        <f>IF(ptt!$N44=0,"",ptt!$N44)</f>
        <v/>
      </c>
      <c r="AP46" s="60" t="str">
        <f>ptt!$O44</f>
        <v/>
      </c>
      <c r="AR46" t="str">
        <f>ptt!$Q44</f>
        <v/>
      </c>
      <c r="AS46" t="str">
        <f>IF(ptt!$R44=0,"",ptt!$R44)</f>
        <v/>
      </c>
      <c r="AT46" s="60" t="str">
        <f>ptt!$S44</f>
        <v/>
      </c>
      <c r="AV46" t="str">
        <f>ptt!$U44</f>
        <v/>
      </c>
      <c r="AW46" t="str">
        <f>IF(ptt!$V44=0,"",ptt!$V44)</f>
        <v/>
      </c>
      <c r="AX46" s="60" t="str">
        <f>ptt!$W44</f>
        <v/>
      </c>
      <c r="AY46" t="str">
        <f>'Tire Flip'!$M44</f>
        <v/>
      </c>
      <c r="AZ46" t="str">
        <f>IF('Tire Flip'!$N44=0,"",'Tire Flip'!$N44)</f>
        <v/>
      </c>
      <c r="BA46" s="60" t="str">
        <f>'Tire Flip'!$O44</f>
        <v/>
      </c>
      <c r="BC46" t="str">
        <f>'Tire Flip'!$Q44</f>
        <v/>
      </c>
      <c r="BD46" t="str">
        <f>IF('Tire Flip'!$R44=0,"",'Tire Flip'!$R44)</f>
        <v/>
      </c>
      <c r="BE46" s="60" t="str">
        <f>'Tire Flip'!$S44</f>
        <v/>
      </c>
      <c r="BG46" t="str">
        <f>'Tire Flip'!$U44</f>
        <v/>
      </c>
      <c r="BH46" t="str">
        <f>IF('Tire Flip'!$V44=0,"",'Tire Flip'!$V44)</f>
        <v/>
      </c>
      <c r="BI46" s="60" t="str">
        <f>'Tire Flip'!$W44</f>
        <v/>
      </c>
      <c r="BJ46" t="str">
        <f>'Gauntlet CCR'!$M44</f>
        <v/>
      </c>
      <c r="BK46" t="str">
        <f>IF('Gauntlet CCR'!$N44=0,"",'Gauntlet CCR'!$N44)</f>
        <v/>
      </c>
      <c r="BL46" s="60" t="str">
        <f>'Gauntlet CCR'!$O44</f>
        <v/>
      </c>
      <c r="BN46" t="str">
        <f>'Gauntlet CCR'!$Q44</f>
        <v/>
      </c>
      <c r="BO46" t="str">
        <f>IF('Gauntlet CCR'!$R44=0,"",'Gauntlet CCR'!$R44)</f>
        <v/>
      </c>
      <c r="BP46" s="60" t="str">
        <f>'Gauntlet CCR'!$S44</f>
        <v/>
      </c>
      <c r="BR46" t="str">
        <f>'Gauntlet CCR'!$U44</f>
        <v/>
      </c>
      <c r="BS46" t="str">
        <f>IF('Gauntlet CCR'!$V44=0,"",'Gauntlet CCR'!$V44)</f>
        <v/>
      </c>
      <c r="BT46" s="60" t="str">
        <f>'Gauntlet CCR'!$W44</f>
        <v/>
      </c>
      <c r="BU46" t="str">
        <f>'Ultimate Raider Male'!$M44</f>
        <v/>
      </c>
      <c r="BV46" t="str">
        <f>IF('Ultimate Raider Male'!$N44=0,"",'Ultimate Raider Male'!$N44)</f>
        <v/>
      </c>
      <c r="BW46" s="60" t="str">
        <f>'Ultimate Raider Male'!$O44</f>
        <v/>
      </c>
      <c r="BY46" t="str">
        <f>'Ultimate Raider Male'!$Q44</f>
        <v/>
      </c>
      <c r="BZ46" t="str">
        <f>IF('Ultimate Raider Male'!$R44=0,"",'Ultimate Raider Male'!$R44)</f>
        <v/>
      </c>
      <c r="CA46" s="60" t="str">
        <f>'Ultimate Raider Male'!$S44</f>
        <v/>
      </c>
      <c r="CC46" t="str">
        <f>'Ultimate Raider Male'!$U44</f>
        <v/>
      </c>
      <c r="CD46" t="str">
        <f>IF('Ultimate Raider Male'!$V44=0,"",'Ultimate Raider Male'!$V44)</f>
        <v/>
      </c>
      <c r="CE46" s="60" t="str">
        <f>'Ultimate Raider Male'!$W44</f>
        <v/>
      </c>
      <c r="CF46" t="str">
        <f>'Ultimate Raider Female'!$M44</f>
        <v/>
      </c>
      <c r="CG46" t="str">
        <f>IF('Ultimate Raider Female'!$N44=0,"",'Ultimate Raider Female'!$N44)</f>
        <v/>
      </c>
      <c r="CH46" s="60" t="str">
        <f>'Ultimate Raider Female'!$O44</f>
        <v/>
      </c>
      <c r="CL46" s="60"/>
      <c r="CP46" s="60"/>
      <c r="CQ46" t="str">
        <f>'Event 8'!$M44</f>
        <v/>
      </c>
      <c r="CR46" t="str">
        <f>IF('Event 8'!$N44=0,"",'Event 8'!$N44)</f>
        <v/>
      </c>
      <c r="CS46" s="60" t="str">
        <f>'Event 8'!$O44</f>
        <v/>
      </c>
      <c r="CU46" t="str">
        <f>'Event 8'!$Q44</f>
        <v/>
      </c>
      <c r="CV46" t="str">
        <f>IF('Event 8'!$R44=0,"",'Event 8'!$R44)</f>
        <v/>
      </c>
      <c r="CW46" s="60" t="str">
        <f>'Event 8'!$S44</f>
        <v/>
      </c>
      <c r="CY46" t="str">
        <f>'Event 8'!$U44</f>
        <v/>
      </c>
      <c r="CZ46" t="str">
        <f>IF('Event 8'!$V44=0,"",'Event 8'!$V44)</f>
        <v/>
      </c>
      <c r="DA46" s="60" t="str">
        <f>'Event 8'!$W44</f>
        <v/>
      </c>
      <c r="DB46" t="str">
        <f>'Event 9'!$M44</f>
        <v/>
      </c>
      <c r="DC46" t="str">
        <f>IF('Event 9'!$N44=0,"",'Event 9'!$N44)</f>
        <v/>
      </c>
      <c r="DD46" s="60" t="str">
        <f>'Event 9'!$O44</f>
        <v/>
      </c>
      <c r="DF46" t="str">
        <f>'Event 9'!$Q44</f>
        <v/>
      </c>
      <c r="DG46" t="str">
        <f>IF('Event 9'!$R44=0,"",'Event 9'!$R44)</f>
        <v/>
      </c>
      <c r="DH46" s="60" t="str">
        <f>'Event 9'!$S44</f>
        <v/>
      </c>
      <c r="DJ46" t="str">
        <f>'Event 9'!$U44</f>
        <v/>
      </c>
      <c r="DK46" t="str">
        <f>IF('Event 9'!$V44=0,"",'Event 9'!$V44)</f>
        <v/>
      </c>
      <c r="DL46" s="60" t="str">
        <f>'Event 9'!$W44</f>
        <v/>
      </c>
      <c r="DM46" t="str">
        <f>'Event 10'!$M44</f>
        <v/>
      </c>
      <c r="DN46" t="str">
        <f>IF('Event 10'!$N44=0,"",'Event 10'!$N44)</f>
        <v/>
      </c>
      <c r="DO46" s="60" t="str">
        <f>'Event 10'!$O44</f>
        <v/>
      </c>
      <c r="DQ46" t="str">
        <f>'Event 10'!$Q44</f>
        <v/>
      </c>
      <c r="DR46" t="str">
        <f>IF('Event 10'!$R44=0,"",'Event 10'!$R44)</f>
        <v/>
      </c>
      <c r="DS46" s="60" t="str">
        <f>'Event 10'!$S44</f>
        <v/>
      </c>
      <c r="DU46" t="str">
        <f>'Event 10'!$U44</f>
        <v/>
      </c>
      <c r="DV46" t="str">
        <f>IF('Event 10'!$V44=0,"",'Event 10'!$V44)</f>
        <v/>
      </c>
      <c r="DW46" s="60" t="str">
        <f>'Event 10'!$W44</f>
        <v/>
      </c>
    </row>
    <row r="47" spans="1:127" x14ac:dyDescent="0.3">
      <c r="A47">
        <v>43</v>
      </c>
      <c r="B47" t="str" cm="1">
        <f t="array" ref="B47">IFERROR(SMALL(_xlfn._xlws.FILTER(hhh!$AA:$AA,hhh!$B:$B='Results Sheet'!C$3),'Results Sheet'!A47),"")</f>
        <v/>
      </c>
      <c r="C47" t="str">
        <f>_xlfn.XLOOKUP(D47,hhh!$A:$A,hhh!$AB:$AB,"")</f>
        <v/>
      </c>
      <c r="D47" t="str" cm="1">
        <f t="array" ref="D47">_xlfn.XLOOKUP(B47,_xlfn._xlws.FILTER(hhh!$AA:$AA,hhh!$B:$B='Results Sheet'!C$3),_xlfn._xlws.FILTER(hhh!$A:$A,hhh!$B:$B='Results Sheet'!C$3),"")</f>
        <v/>
      </c>
      <c r="E47" t="str">
        <f>_xlfn.XLOOKUP(D47,hhh!$A:$A,hhh!$X:$X,"")</f>
        <v/>
      </c>
      <c r="G47">
        <v>43</v>
      </c>
      <c r="H47" t="str" cm="1">
        <f t="array" ref="H47">IFERROR(SMALL(_xlfn._xlws.FILTER(hhh!$AA:$AA,hhh!$B:$B='Results Sheet'!I$3),'Results Sheet'!G47),"")</f>
        <v/>
      </c>
      <c r="I47" t="str">
        <f>_xlfn.XLOOKUP(J47,hhh!$A:$A,hhh!$AB:$AB,"")</f>
        <v/>
      </c>
      <c r="J47" t="str" cm="1">
        <f t="array" ref="J47">_xlfn.XLOOKUP(H47,_xlfn._xlws.FILTER(hhh!$AA:$AA,hhh!$B:$B='Results Sheet'!I$3),_xlfn._xlws.FILTER(hhh!$A:$A,hhh!$B:$B='Results Sheet'!I$3),"")</f>
        <v/>
      </c>
      <c r="K47" t="str">
        <f>_xlfn.XLOOKUP(J47,hhh!$A:$A,hhh!$X:$X,"")</f>
        <v/>
      </c>
      <c r="M47">
        <v>43</v>
      </c>
      <c r="N47" t="str" cm="1">
        <f t="array" ref="N47">IFERROR(SMALL(_xlfn._xlws.FILTER(hhh!$AA:$AA,hhh!$B:$B='Results Sheet'!O$3),'Results Sheet'!M47),"")</f>
        <v/>
      </c>
      <c r="O47" t="str">
        <f>_xlfn.XLOOKUP(P47,hhh!$A:$A,hhh!$AB:$AB,"")</f>
        <v/>
      </c>
      <c r="P47" t="str" cm="1">
        <f t="array" ref="P47">_xlfn.XLOOKUP(N47,_xlfn._xlws.FILTER(hhh!$AA:$AA,hhh!$B:$B='Results Sheet'!O$3),_xlfn._xlws.FILTER(hhh!$A:$A,hhh!$B:$B='Results Sheet'!O$3),"")</f>
        <v/>
      </c>
      <c r="Q47" t="str">
        <f>_xlfn.XLOOKUP(P47,hhh!$A:$A,hhh!$X:$X,"")</f>
        <v/>
      </c>
      <c r="R47" t="str">
        <f>Run!$M45</f>
        <v/>
      </c>
      <c r="S47" t="str">
        <f>IF(Run!$N45=0,"",Run!$N45)</f>
        <v/>
      </c>
      <c r="T47" s="60" t="str">
        <f>Run!$O45</f>
        <v/>
      </c>
      <c r="V47" t="str">
        <f>Run!$Q45</f>
        <v/>
      </c>
      <c r="W47" t="str">
        <f>IF(Run!$R45=0,"",Run!$R45)</f>
        <v/>
      </c>
      <c r="X47" s="60" t="str">
        <f>Run!$S45</f>
        <v/>
      </c>
      <c r="Z47" t="str">
        <f>Run!$U45</f>
        <v/>
      </c>
      <c r="AA47" t="str">
        <f>IF(Run!$V45=0,"",Run!$V45)</f>
        <v/>
      </c>
      <c r="AB47" s="60" t="str">
        <f>Run!$W45</f>
        <v/>
      </c>
      <c r="AC47" t="str">
        <f>'Rope Bridge'!$M45</f>
        <v/>
      </c>
      <c r="AD47" t="str">
        <f>IF('Rope Bridge'!$N45=0,"",'Rope Bridge'!$N45)</f>
        <v/>
      </c>
      <c r="AE47" s="60" t="str">
        <f>'Rope Bridge'!$O45</f>
        <v/>
      </c>
      <c r="AG47" t="str">
        <f>'Rope Bridge'!$Q45</f>
        <v/>
      </c>
      <c r="AH47" t="str">
        <f>IF('Rope Bridge'!$R45=0,"",'Rope Bridge'!$R45)</f>
        <v/>
      </c>
      <c r="AI47" s="60" t="str">
        <f>'Rope Bridge'!$S45</f>
        <v/>
      </c>
      <c r="AK47" t="str">
        <f>'Rope Bridge'!$U45</f>
        <v/>
      </c>
      <c r="AL47" t="str">
        <f>IF('Rope Bridge'!$V45=0,"",'Rope Bridge'!$V45)</f>
        <v/>
      </c>
      <c r="AM47" s="60" t="str">
        <f>'Rope Bridge'!$W45</f>
        <v/>
      </c>
      <c r="AN47" t="str">
        <f>ptt!$M45</f>
        <v/>
      </c>
      <c r="AO47" t="str">
        <f>IF(ptt!$N45=0,"",ptt!$N45)</f>
        <v/>
      </c>
      <c r="AP47" s="60" t="str">
        <f>ptt!$O45</f>
        <v/>
      </c>
      <c r="AR47" t="str">
        <f>ptt!$Q45</f>
        <v/>
      </c>
      <c r="AS47" t="str">
        <f>IF(ptt!$R45=0,"",ptt!$R45)</f>
        <v/>
      </c>
      <c r="AT47" s="60" t="str">
        <f>ptt!$S45</f>
        <v/>
      </c>
      <c r="AV47" t="str">
        <f>ptt!$U45</f>
        <v/>
      </c>
      <c r="AW47" t="str">
        <f>IF(ptt!$V45=0,"",ptt!$V45)</f>
        <v/>
      </c>
      <c r="AX47" s="60" t="str">
        <f>ptt!$W45</f>
        <v/>
      </c>
      <c r="AY47" t="str">
        <f>'Tire Flip'!$M45</f>
        <v/>
      </c>
      <c r="AZ47" t="str">
        <f>IF('Tire Flip'!$N45=0,"",'Tire Flip'!$N45)</f>
        <v/>
      </c>
      <c r="BA47" s="60" t="str">
        <f>'Tire Flip'!$O45</f>
        <v/>
      </c>
      <c r="BC47" t="str">
        <f>'Tire Flip'!$Q45</f>
        <v/>
      </c>
      <c r="BD47" t="str">
        <f>IF('Tire Flip'!$R45=0,"",'Tire Flip'!$R45)</f>
        <v/>
      </c>
      <c r="BE47" s="60" t="str">
        <f>'Tire Flip'!$S45</f>
        <v/>
      </c>
      <c r="BG47" t="str">
        <f>'Tire Flip'!$U45</f>
        <v/>
      </c>
      <c r="BH47" t="str">
        <f>IF('Tire Flip'!$V45=0,"",'Tire Flip'!$V45)</f>
        <v/>
      </c>
      <c r="BI47" s="60" t="str">
        <f>'Tire Flip'!$W45</f>
        <v/>
      </c>
      <c r="BJ47" t="str">
        <f>'Gauntlet CCR'!$M45</f>
        <v/>
      </c>
      <c r="BK47" t="str">
        <f>IF('Gauntlet CCR'!$N45=0,"",'Gauntlet CCR'!$N45)</f>
        <v/>
      </c>
      <c r="BL47" s="60" t="str">
        <f>'Gauntlet CCR'!$O45</f>
        <v/>
      </c>
      <c r="BN47" t="str">
        <f>'Gauntlet CCR'!$Q45</f>
        <v/>
      </c>
      <c r="BO47" t="str">
        <f>IF('Gauntlet CCR'!$R45=0,"",'Gauntlet CCR'!$R45)</f>
        <v/>
      </c>
      <c r="BP47" s="60" t="str">
        <f>'Gauntlet CCR'!$S45</f>
        <v/>
      </c>
      <c r="BR47" t="str">
        <f>'Gauntlet CCR'!$U45</f>
        <v/>
      </c>
      <c r="BS47" t="str">
        <f>IF('Gauntlet CCR'!$V45=0,"",'Gauntlet CCR'!$V45)</f>
        <v/>
      </c>
      <c r="BT47" s="60" t="str">
        <f>'Gauntlet CCR'!$W45</f>
        <v/>
      </c>
      <c r="BU47" t="str">
        <f>'Ultimate Raider Male'!$M45</f>
        <v/>
      </c>
      <c r="BV47" t="str">
        <f>IF('Ultimate Raider Male'!$N45=0,"",'Ultimate Raider Male'!$N45)</f>
        <v/>
      </c>
      <c r="BW47" s="60" t="str">
        <f>'Ultimate Raider Male'!$O45</f>
        <v/>
      </c>
      <c r="BY47" t="str">
        <f>'Ultimate Raider Male'!$Q45</f>
        <v/>
      </c>
      <c r="BZ47" t="str">
        <f>IF('Ultimate Raider Male'!$R45=0,"",'Ultimate Raider Male'!$R45)</f>
        <v/>
      </c>
      <c r="CA47" s="60" t="str">
        <f>'Ultimate Raider Male'!$S45</f>
        <v/>
      </c>
      <c r="CC47" t="str">
        <f>'Ultimate Raider Male'!$U45</f>
        <v/>
      </c>
      <c r="CD47" t="str">
        <f>IF('Ultimate Raider Male'!$V45=0,"",'Ultimate Raider Male'!$V45)</f>
        <v/>
      </c>
      <c r="CE47" s="60" t="str">
        <f>'Ultimate Raider Male'!$W45</f>
        <v/>
      </c>
      <c r="CF47" t="str">
        <f>'Ultimate Raider Female'!$M45</f>
        <v/>
      </c>
      <c r="CG47" t="str">
        <f>IF('Ultimate Raider Female'!$N45=0,"",'Ultimate Raider Female'!$N45)</f>
        <v/>
      </c>
      <c r="CH47" s="60" t="str">
        <f>'Ultimate Raider Female'!$O45</f>
        <v/>
      </c>
      <c r="CL47" s="60"/>
      <c r="CP47" s="60"/>
      <c r="CQ47" t="str">
        <f>'Event 8'!$M45</f>
        <v/>
      </c>
      <c r="CR47" t="str">
        <f>IF('Event 8'!$N45=0,"",'Event 8'!$N45)</f>
        <v/>
      </c>
      <c r="CS47" s="60" t="str">
        <f>'Event 8'!$O45</f>
        <v/>
      </c>
      <c r="CU47" t="str">
        <f>'Event 8'!$Q45</f>
        <v/>
      </c>
      <c r="CV47" t="str">
        <f>IF('Event 8'!$R45=0,"",'Event 8'!$R45)</f>
        <v/>
      </c>
      <c r="CW47" s="60" t="str">
        <f>'Event 8'!$S45</f>
        <v/>
      </c>
      <c r="CY47" t="str">
        <f>'Event 8'!$U45</f>
        <v/>
      </c>
      <c r="CZ47" t="str">
        <f>IF('Event 8'!$V45=0,"",'Event 8'!$V45)</f>
        <v/>
      </c>
      <c r="DA47" s="60" t="str">
        <f>'Event 8'!$W45</f>
        <v/>
      </c>
      <c r="DB47" t="str">
        <f>'Event 9'!$M45</f>
        <v/>
      </c>
      <c r="DC47" t="str">
        <f>IF('Event 9'!$N45=0,"",'Event 9'!$N45)</f>
        <v/>
      </c>
      <c r="DD47" s="60" t="str">
        <f>'Event 9'!$O45</f>
        <v/>
      </c>
      <c r="DF47" t="str">
        <f>'Event 9'!$Q45</f>
        <v/>
      </c>
      <c r="DG47" t="str">
        <f>IF('Event 9'!$R45=0,"",'Event 9'!$R45)</f>
        <v/>
      </c>
      <c r="DH47" s="60" t="str">
        <f>'Event 9'!$S45</f>
        <v/>
      </c>
      <c r="DJ47" t="str">
        <f>'Event 9'!$U45</f>
        <v/>
      </c>
      <c r="DK47" t="str">
        <f>IF('Event 9'!$V45=0,"",'Event 9'!$V45)</f>
        <v/>
      </c>
      <c r="DL47" s="60" t="str">
        <f>'Event 9'!$W45</f>
        <v/>
      </c>
      <c r="DM47" t="str">
        <f>'Event 10'!$M45</f>
        <v/>
      </c>
      <c r="DN47" t="str">
        <f>IF('Event 10'!$N45=0,"",'Event 10'!$N45)</f>
        <v/>
      </c>
      <c r="DO47" s="60" t="str">
        <f>'Event 10'!$O45</f>
        <v/>
      </c>
      <c r="DQ47" t="str">
        <f>'Event 10'!$Q45</f>
        <v/>
      </c>
      <c r="DR47" t="str">
        <f>IF('Event 10'!$R45=0,"",'Event 10'!$R45)</f>
        <v/>
      </c>
      <c r="DS47" s="60" t="str">
        <f>'Event 10'!$S45</f>
        <v/>
      </c>
      <c r="DU47" t="str">
        <f>'Event 10'!$U45</f>
        <v/>
      </c>
      <c r="DV47" t="str">
        <f>IF('Event 10'!$V45=0,"",'Event 10'!$V45)</f>
        <v/>
      </c>
      <c r="DW47" s="60" t="str">
        <f>'Event 10'!$W45</f>
        <v/>
      </c>
    </row>
    <row r="48" spans="1:127" x14ac:dyDescent="0.3">
      <c r="A48">
        <v>44</v>
      </c>
      <c r="B48" t="str" cm="1">
        <f t="array" ref="B48">IFERROR(SMALL(_xlfn._xlws.FILTER(hhh!$AA:$AA,hhh!$B:$B='Results Sheet'!C$3),'Results Sheet'!A48),"")</f>
        <v/>
      </c>
      <c r="C48" t="str">
        <f>_xlfn.XLOOKUP(D48,hhh!$A:$A,hhh!$AB:$AB,"")</f>
        <v/>
      </c>
      <c r="D48" t="str" cm="1">
        <f t="array" ref="D48">_xlfn.XLOOKUP(B48,_xlfn._xlws.FILTER(hhh!$AA:$AA,hhh!$B:$B='Results Sheet'!C$3),_xlfn._xlws.FILTER(hhh!$A:$A,hhh!$B:$B='Results Sheet'!C$3),"")</f>
        <v/>
      </c>
      <c r="E48" t="str">
        <f>_xlfn.XLOOKUP(D48,hhh!$A:$A,hhh!$X:$X,"")</f>
        <v/>
      </c>
      <c r="G48">
        <v>44</v>
      </c>
      <c r="H48" t="str" cm="1">
        <f t="array" ref="H48">IFERROR(SMALL(_xlfn._xlws.FILTER(hhh!$AA:$AA,hhh!$B:$B='Results Sheet'!I$3),'Results Sheet'!G48),"")</f>
        <v/>
      </c>
      <c r="I48" t="str">
        <f>_xlfn.XLOOKUP(J48,hhh!$A:$A,hhh!$AB:$AB,"")</f>
        <v/>
      </c>
      <c r="J48" t="str" cm="1">
        <f t="array" ref="J48">_xlfn.XLOOKUP(H48,_xlfn._xlws.FILTER(hhh!$AA:$AA,hhh!$B:$B='Results Sheet'!I$3),_xlfn._xlws.FILTER(hhh!$A:$A,hhh!$B:$B='Results Sheet'!I$3),"")</f>
        <v/>
      </c>
      <c r="K48" t="str">
        <f>_xlfn.XLOOKUP(J48,hhh!$A:$A,hhh!$X:$X,"")</f>
        <v/>
      </c>
      <c r="M48">
        <v>44</v>
      </c>
      <c r="N48" t="str" cm="1">
        <f t="array" ref="N48">IFERROR(SMALL(_xlfn._xlws.FILTER(hhh!$AA:$AA,hhh!$B:$B='Results Sheet'!O$3),'Results Sheet'!M48),"")</f>
        <v/>
      </c>
      <c r="O48" t="str">
        <f>_xlfn.XLOOKUP(P48,hhh!$A:$A,hhh!$AB:$AB,"")</f>
        <v/>
      </c>
      <c r="P48" t="str" cm="1">
        <f t="array" ref="P48">_xlfn.XLOOKUP(N48,_xlfn._xlws.FILTER(hhh!$AA:$AA,hhh!$B:$B='Results Sheet'!O$3),_xlfn._xlws.FILTER(hhh!$A:$A,hhh!$B:$B='Results Sheet'!O$3),"")</f>
        <v/>
      </c>
      <c r="Q48" t="str">
        <f>_xlfn.XLOOKUP(P48,hhh!$A:$A,hhh!$X:$X,"")</f>
        <v/>
      </c>
      <c r="R48" t="str">
        <f>Run!$M46</f>
        <v/>
      </c>
      <c r="S48" t="str">
        <f>IF(Run!$N46=0,"",Run!$N46)</f>
        <v/>
      </c>
      <c r="T48" s="60" t="str">
        <f>Run!$O46</f>
        <v/>
      </c>
      <c r="V48" t="str">
        <f>Run!$Q46</f>
        <v/>
      </c>
      <c r="W48" t="str">
        <f>IF(Run!$R46=0,"",Run!$R46)</f>
        <v/>
      </c>
      <c r="X48" s="60" t="str">
        <f>Run!$S46</f>
        <v/>
      </c>
      <c r="Z48" t="str">
        <f>Run!$U46</f>
        <v/>
      </c>
      <c r="AA48" t="str">
        <f>IF(Run!$V46=0,"",Run!$V46)</f>
        <v/>
      </c>
      <c r="AB48" s="60" t="str">
        <f>Run!$W46</f>
        <v/>
      </c>
      <c r="AC48" t="str">
        <f>'Rope Bridge'!$M46</f>
        <v/>
      </c>
      <c r="AD48" t="str">
        <f>IF('Rope Bridge'!$N46=0,"",'Rope Bridge'!$N46)</f>
        <v/>
      </c>
      <c r="AE48" s="60" t="str">
        <f>'Rope Bridge'!$O46</f>
        <v/>
      </c>
      <c r="AG48" t="str">
        <f>'Rope Bridge'!$Q46</f>
        <v/>
      </c>
      <c r="AH48" t="str">
        <f>IF('Rope Bridge'!$R46=0,"",'Rope Bridge'!$R46)</f>
        <v/>
      </c>
      <c r="AI48" s="60" t="str">
        <f>'Rope Bridge'!$S46</f>
        <v/>
      </c>
      <c r="AK48" t="str">
        <f>'Rope Bridge'!$U46</f>
        <v/>
      </c>
      <c r="AL48" t="str">
        <f>IF('Rope Bridge'!$V46=0,"",'Rope Bridge'!$V46)</f>
        <v/>
      </c>
      <c r="AM48" s="60" t="str">
        <f>'Rope Bridge'!$W46</f>
        <v/>
      </c>
      <c r="AN48" t="str">
        <f>ptt!$M46</f>
        <v/>
      </c>
      <c r="AO48" t="str">
        <f>IF(ptt!$N46=0,"",ptt!$N46)</f>
        <v/>
      </c>
      <c r="AP48" s="60" t="str">
        <f>ptt!$O46</f>
        <v/>
      </c>
      <c r="AR48" t="str">
        <f>ptt!$Q46</f>
        <v/>
      </c>
      <c r="AS48" t="str">
        <f>IF(ptt!$R46=0,"",ptt!$R46)</f>
        <v/>
      </c>
      <c r="AT48" s="60" t="str">
        <f>ptt!$S46</f>
        <v/>
      </c>
      <c r="AV48" t="str">
        <f>ptt!$U46</f>
        <v/>
      </c>
      <c r="AW48" t="str">
        <f>IF(ptt!$V46=0,"",ptt!$V46)</f>
        <v/>
      </c>
      <c r="AX48" s="60" t="str">
        <f>ptt!$W46</f>
        <v/>
      </c>
      <c r="AY48" t="str">
        <f>'Tire Flip'!$M46</f>
        <v/>
      </c>
      <c r="AZ48" t="str">
        <f>IF('Tire Flip'!$N46=0,"",'Tire Flip'!$N46)</f>
        <v/>
      </c>
      <c r="BA48" s="60" t="str">
        <f>'Tire Flip'!$O46</f>
        <v/>
      </c>
      <c r="BC48" t="str">
        <f>'Tire Flip'!$Q46</f>
        <v/>
      </c>
      <c r="BD48" t="str">
        <f>IF('Tire Flip'!$R46=0,"",'Tire Flip'!$R46)</f>
        <v/>
      </c>
      <c r="BE48" s="60" t="str">
        <f>'Tire Flip'!$S46</f>
        <v/>
      </c>
      <c r="BG48" t="str">
        <f>'Tire Flip'!$U46</f>
        <v/>
      </c>
      <c r="BH48" t="str">
        <f>IF('Tire Flip'!$V46=0,"",'Tire Flip'!$V46)</f>
        <v/>
      </c>
      <c r="BI48" s="60" t="str">
        <f>'Tire Flip'!$W46</f>
        <v/>
      </c>
      <c r="BJ48" t="str">
        <f>'Gauntlet CCR'!$M46</f>
        <v/>
      </c>
      <c r="BK48" t="str">
        <f>IF('Gauntlet CCR'!$N46=0,"",'Gauntlet CCR'!$N46)</f>
        <v/>
      </c>
      <c r="BL48" s="60" t="str">
        <f>'Gauntlet CCR'!$O46</f>
        <v/>
      </c>
      <c r="BN48" t="str">
        <f>'Gauntlet CCR'!$Q46</f>
        <v/>
      </c>
      <c r="BO48" t="str">
        <f>IF('Gauntlet CCR'!$R46=0,"",'Gauntlet CCR'!$R46)</f>
        <v/>
      </c>
      <c r="BP48" s="60" t="str">
        <f>'Gauntlet CCR'!$S46</f>
        <v/>
      </c>
      <c r="BR48" t="str">
        <f>'Gauntlet CCR'!$U46</f>
        <v/>
      </c>
      <c r="BS48" t="str">
        <f>IF('Gauntlet CCR'!$V46=0,"",'Gauntlet CCR'!$V46)</f>
        <v/>
      </c>
      <c r="BT48" s="60" t="str">
        <f>'Gauntlet CCR'!$W46</f>
        <v/>
      </c>
      <c r="BU48" t="str">
        <f>'Ultimate Raider Male'!$M46</f>
        <v/>
      </c>
      <c r="BV48" t="str">
        <f>IF('Ultimate Raider Male'!$N46=0,"",'Ultimate Raider Male'!$N46)</f>
        <v/>
      </c>
      <c r="BW48" s="60" t="str">
        <f>'Ultimate Raider Male'!$O46</f>
        <v/>
      </c>
      <c r="BY48" t="str">
        <f>'Ultimate Raider Male'!$Q46</f>
        <v/>
      </c>
      <c r="BZ48" t="str">
        <f>IF('Ultimate Raider Male'!$R46=0,"",'Ultimate Raider Male'!$R46)</f>
        <v/>
      </c>
      <c r="CA48" s="60" t="str">
        <f>'Ultimate Raider Male'!$S46</f>
        <v/>
      </c>
      <c r="CC48" t="str">
        <f>'Ultimate Raider Male'!$U46</f>
        <v/>
      </c>
      <c r="CD48" t="str">
        <f>IF('Ultimate Raider Male'!$V46=0,"",'Ultimate Raider Male'!$V46)</f>
        <v/>
      </c>
      <c r="CE48" s="60" t="str">
        <f>'Ultimate Raider Male'!$W46</f>
        <v/>
      </c>
      <c r="CF48" t="str">
        <f>'Ultimate Raider Female'!$M46</f>
        <v/>
      </c>
      <c r="CG48" t="str">
        <f>IF('Ultimate Raider Female'!$N46=0,"",'Ultimate Raider Female'!$N46)</f>
        <v/>
      </c>
      <c r="CH48" s="60" t="str">
        <f>'Ultimate Raider Female'!$O46</f>
        <v/>
      </c>
      <c r="CL48" s="60"/>
      <c r="CP48" s="60"/>
      <c r="CQ48" t="str">
        <f>'Event 8'!$M46</f>
        <v/>
      </c>
      <c r="CR48" t="str">
        <f>IF('Event 8'!$N46=0,"",'Event 8'!$N46)</f>
        <v/>
      </c>
      <c r="CS48" s="60" t="str">
        <f>'Event 8'!$O46</f>
        <v/>
      </c>
      <c r="CU48" t="str">
        <f>'Event 8'!$Q46</f>
        <v/>
      </c>
      <c r="CV48" t="str">
        <f>IF('Event 8'!$R46=0,"",'Event 8'!$R46)</f>
        <v/>
      </c>
      <c r="CW48" s="60" t="str">
        <f>'Event 8'!$S46</f>
        <v/>
      </c>
      <c r="CY48" t="str">
        <f>'Event 8'!$U46</f>
        <v/>
      </c>
      <c r="CZ48" t="str">
        <f>IF('Event 8'!$V46=0,"",'Event 8'!$V46)</f>
        <v/>
      </c>
      <c r="DA48" s="60" t="str">
        <f>'Event 8'!$W46</f>
        <v/>
      </c>
      <c r="DB48" t="str">
        <f>'Event 9'!$M46</f>
        <v/>
      </c>
      <c r="DC48" t="str">
        <f>IF('Event 9'!$N46=0,"",'Event 9'!$N46)</f>
        <v/>
      </c>
      <c r="DD48" s="60" t="str">
        <f>'Event 9'!$O46</f>
        <v/>
      </c>
      <c r="DF48" t="str">
        <f>'Event 9'!$Q46</f>
        <v/>
      </c>
      <c r="DG48" t="str">
        <f>IF('Event 9'!$R46=0,"",'Event 9'!$R46)</f>
        <v/>
      </c>
      <c r="DH48" s="60" t="str">
        <f>'Event 9'!$S46</f>
        <v/>
      </c>
      <c r="DJ48" t="str">
        <f>'Event 9'!$U46</f>
        <v/>
      </c>
      <c r="DK48" t="str">
        <f>IF('Event 9'!$V46=0,"",'Event 9'!$V46)</f>
        <v/>
      </c>
      <c r="DL48" s="60" t="str">
        <f>'Event 9'!$W46</f>
        <v/>
      </c>
      <c r="DM48" t="str">
        <f>'Event 10'!$M46</f>
        <v/>
      </c>
      <c r="DN48" t="str">
        <f>IF('Event 10'!$N46=0,"",'Event 10'!$N46)</f>
        <v/>
      </c>
      <c r="DO48" s="60" t="str">
        <f>'Event 10'!$O46</f>
        <v/>
      </c>
      <c r="DQ48" t="str">
        <f>'Event 10'!$Q46</f>
        <v/>
      </c>
      <c r="DR48" t="str">
        <f>IF('Event 10'!$R46=0,"",'Event 10'!$R46)</f>
        <v/>
      </c>
      <c r="DS48" s="60" t="str">
        <f>'Event 10'!$S46</f>
        <v/>
      </c>
      <c r="DU48" t="str">
        <f>'Event 10'!$U46</f>
        <v/>
      </c>
      <c r="DV48" t="str">
        <f>IF('Event 10'!$V46=0,"",'Event 10'!$V46)</f>
        <v/>
      </c>
      <c r="DW48" s="60" t="str">
        <f>'Event 10'!$W46</f>
        <v/>
      </c>
    </row>
    <row r="49" spans="1:127" x14ac:dyDescent="0.3">
      <c r="A49">
        <v>45</v>
      </c>
      <c r="B49" t="str" cm="1">
        <f t="array" ref="B49">IFERROR(SMALL(_xlfn._xlws.FILTER(hhh!$AA:$AA,hhh!$B:$B='Results Sheet'!C$3),'Results Sheet'!A49),"")</f>
        <v/>
      </c>
      <c r="C49" t="str">
        <f>_xlfn.XLOOKUP(D49,hhh!$A:$A,hhh!$AB:$AB,"")</f>
        <v/>
      </c>
      <c r="D49" t="str" cm="1">
        <f t="array" ref="D49">_xlfn.XLOOKUP(B49,_xlfn._xlws.FILTER(hhh!$AA:$AA,hhh!$B:$B='Results Sheet'!C$3),_xlfn._xlws.FILTER(hhh!$A:$A,hhh!$B:$B='Results Sheet'!C$3),"")</f>
        <v/>
      </c>
      <c r="E49" t="str">
        <f>_xlfn.XLOOKUP(D49,hhh!$A:$A,hhh!$X:$X,"")</f>
        <v/>
      </c>
      <c r="G49">
        <v>45</v>
      </c>
      <c r="H49" t="str" cm="1">
        <f t="array" ref="H49">IFERROR(SMALL(_xlfn._xlws.FILTER(hhh!$AA:$AA,hhh!$B:$B='Results Sheet'!I$3),'Results Sheet'!G49),"")</f>
        <v/>
      </c>
      <c r="I49" t="str">
        <f>_xlfn.XLOOKUP(J49,hhh!$A:$A,hhh!$AB:$AB,"")</f>
        <v/>
      </c>
      <c r="J49" t="str" cm="1">
        <f t="array" ref="J49">_xlfn.XLOOKUP(H49,_xlfn._xlws.FILTER(hhh!$AA:$AA,hhh!$B:$B='Results Sheet'!I$3),_xlfn._xlws.FILTER(hhh!$A:$A,hhh!$B:$B='Results Sheet'!I$3),"")</f>
        <v/>
      </c>
      <c r="K49" t="str">
        <f>_xlfn.XLOOKUP(J49,hhh!$A:$A,hhh!$X:$X,"")</f>
        <v/>
      </c>
      <c r="M49">
        <v>45</v>
      </c>
      <c r="N49" t="str" cm="1">
        <f t="array" ref="N49">IFERROR(SMALL(_xlfn._xlws.FILTER(hhh!$AA:$AA,hhh!$B:$B='Results Sheet'!O$3),'Results Sheet'!M49),"")</f>
        <v/>
      </c>
      <c r="O49" t="str">
        <f>_xlfn.XLOOKUP(P49,hhh!$A:$A,hhh!$AB:$AB,"")</f>
        <v/>
      </c>
      <c r="P49" t="str" cm="1">
        <f t="array" ref="P49">_xlfn.XLOOKUP(N49,_xlfn._xlws.FILTER(hhh!$AA:$AA,hhh!$B:$B='Results Sheet'!O$3),_xlfn._xlws.FILTER(hhh!$A:$A,hhh!$B:$B='Results Sheet'!O$3),"")</f>
        <v/>
      </c>
      <c r="Q49" t="str">
        <f>_xlfn.XLOOKUP(P49,hhh!$A:$A,hhh!$X:$X,"")</f>
        <v/>
      </c>
      <c r="R49" t="str">
        <f>Run!$M47</f>
        <v/>
      </c>
      <c r="S49" t="str">
        <f>IF(Run!$N47=0,"",Run!$N47)</f>
        <v/>
      </c>
      <c r="T49" s="60" t="str">
        <f>Run!$O47</f>
        <v/>
      </c>
      <c r="V49" t="str">
        <f>Run!$Q47</f>
        <v/>
      </c>
      <c r="W49" t="str">
        <f>IF(Run!$R47=0,"",Run!$R47)</f>
        <v/>
      </c>
      <c r="X49" s="60" t="str">
        <f>Run!$S47</f>
        <v/>
      </c>
      <c r="Z49" t="str">
        <f>Run!$U47</f>
        <v/>
      </c>
      <c r="AA49" t="str">
        <f>IF(Run!$V47=0,"",Run!$V47)</f>
        <v/>
      </c>
      <c r="AB49" s="60" t="str">
        <f>Run!$W47</f>
        <v/>
      </c>
      <c r="AC49" t="str">
        <f>'Rope Bridge'!$M47</f>
        <v/>
      </c>
      <c r="AD49" t="str">
        <f>IF('Rope Bridge'!$N47=0,"",'Rope Bridge'!$N47)</f>
        <v/>
      </c>
      <c r="AE49" s="60" t="str">
        <f>'Rope Bridge'!$O47</f>
        <v/>
      </c>
      <c r="AG49" t="str">
        <f>'Rope Bridge'!$Q47</f>
        <v/>
      </c>
      <c r="AH49" t="str">
        <f>IF('Rope Bridge'!$R47=0,"",'Rope Bridge'!$R47)</f>
        <v/>
      </c>
      <c r="AI49" s="60" t="str">
        <f>'Rope Bridge'!$S47</f>
        <v/>
      </c>
      <c r="AK49" t="str">
        <f>'Rope Bridge'!$U47</f>
        <v/>
      </c>
      <c r="AL49" t="str">
        <f>IF('Rope Bridge'!$V47=0,"",'Rope Bridge'!$V47)</f>
        <v/>
      </c>
      <c r="AM49" s="60" t="str">
        <f>'Rope Bridge'!$W47</f>
        <v/>
      </c>
      <c r="AN49" t="str">
        <f>ptt!$M47</f>
        <v/>
      </c>
      <c r="AO49" t="str">
        <f>IF(ptt!$N47=0,"",ptt!$N47)</f>
        <v/>
      </c>
      <c r="AP49" s="60" t="str">
        <f>ptt!$O47</f>
        <v/>
      </c>
      <c r="AR49" t="str">
        <f>ptt!$Q47</f>
        <v/>
      </c>
      <c r="AS49" t="str">
        <f>IF(ptt!$R47=0,"",ptt!$R47)</f>
        <v/>
      </c>
      <c r="AT49" s="60" t="str">
        <f>ptt!$S47</f>
        <v/>
      </c>
      <c r="AV49" t="str">
        <f>ptt!$U47</f>
        <v/>
      </c>
      <c r="AW49" t="str">
        <f>IF(ptt!$V47=0,"",ptt!$V47)</f>
        <v/>
      </c>
      <c r="AX49" s="60" t="str">
        <f>ptt!$W47</f>
        <v/>
      </c>
      <c r="AY49" t="str">
        <f>'Tire Flip'!$M47</f>
        <v/>
      </c>
      <c r="AZ49" t="str">
        <f>IF('Tire Flip'!$N47=0,"",'Tire Flip'!$N47)</f>
        <v/>
      </c>
      <c r="BA49" s="60" t="str">
        <f>'Tire Flip'!$O47</f>
        <v/>
      </c>
      <c r="BC49" t="str">
        <f>'Tire Flip'!$Q47</f>
        <v/>
      </c>
      <c r="BD49" t="str">
        <f>IF('Tire Flip'!$R47=0,"",'Tire Flip'!$R47)</f>
        <v/>
      </c>
      <c r="BE49" s="60" t="str">
        <f>'Tire Flip'!$S47</f>
        <v/>
      </c>
      <c r="BG49" t="str">
        <f>'Tire Flip'!$U47</f>
        <v/>
      </c>
      <c r="BH49" t="str">
        <f>IF('Tire Flip'!$V47=0,"",'Tire Flip'!$V47)</f>
        <v/>
      </c>
      <c r="BI49" s="60" t="str">
        <f>'Tire Flip'!$W47</f>
        <v/>
      </c>
      <c r="BJ49" t="str">
        <f>'Gauntlet CCR'!$M47</f>
        <v/>
      </c>
      <c r="BK49" t="str">
        <f>IF('Gauntlet CCR'!$N47=0,"",'Gauntlet CCR'!$N47)</f>
        <v/>
      </c>
      <c r="BL49" s="60" t="str">
        <f>'Gauntlet CCR'!$O47</f>
        <v/>
      </c>
      <c r="BN49" t="str">
        <f>'Gauntlet CCR'!$Q47</f>
        <v/>
      </c>
      <c r="BO49" t="str">
        <f>IF('Gauntlet CCR'!$R47=0,"",'Gauntlet CCR'!$R47)</f>
        <v/>
      </c>
      <c r="BP49" s="60" t="str">
        <f>'Gauntlet CCR'!$S47</f>
        <v/>
      </c>
      <c r="BR49" t="str">
        <f>'Gauntlet CCR'!$U47</f>
        <v/>
      </c>
      <c r="BS49" t="str">
        <f>IF('Gauntlet CCR'!$V47=0,"",'Gauntlet CCR'!$V47)</f>
        <v/>
      </c>
      <c r="BT49" s="60" t="str">
        <f>'Gauntlet CCR'!$W47</f>
        <v/>
      </c>
      <c r="BU49" t="str">
        <f>'Ultimate Raider Male'!$M47</f>
        <v/>
      </c>
      <c r="BV49" t="str">
        <f>IF('Ultimate Raider Male'!$N47=0,"",'Ultimate Raider Male'!$N47)</f>
        <v/>
      </c>
      <c r="BW49" s="60" t="str">
        <f>'Ultimate Raider Male'!$O47</f>
        <v/>
      </c>
      <c r="BY49" t="str">
        <f>'Ultimate Raider Male'!$Q47</f>
        <v/>
      </c>
      <c r="BZ49" t="str">
        <f>IF('Ultimate Raider Male'!$R47=0,"",'Ultimate Raider Male'!$R47)</f>
        <v/>
      </c>
      <c r="CA49" s="60" t="str">
        <f>'Ultimate Raider Male'!$S47</f>
        <v/>
      </c>
      <c r="CC49" t="str">
        <f>'Ultimate Raider Male'!$U47</f>
        <v/>
      </c>
      <c r="CD49" t="str">
        <f>IF('Ultimate Raider Male'!$V47=0,"",'Ultimate Raider Male'!$V47)</f>
        <v/>
      </c>
      <c r="CE49" s="60" t="str">
        <f>'Ultimate Raider Male'!$W47</f>
        <v/>
      </c>
      <c r="CF49" t="str">
        <f>'Ultimate Raider Female'!$M47</f>
        <v/>
      </c>
      <c r="CG49" t="str">
        <f>IF('Ultimate Raider Female'!$N47=0,"",'Ultimate Raider Female'!$N47)</f>
        <v/>
      </c>
      <c r="CH49" s="60" t="str">
        <f>'Ultimate Raider Female'!$O47</f>
        <v/>
      </c>
      <c r="CL49" s="60"/>
      <c r="CP49" s="60"/>
      <c r="CQ49" t="str">
        <f>'Event 8'!$M47</f>
        <v/>
      </c>
      <c r="CR49" t="str">
        <f>IF('Event 8'!$N47=0,"",'Event 8'!$N47)</f>
        <v/>
      </c>
      <c r="CS49" s="60" t="str">
        <f>'Event 8'!$O47</f>
        <v/>
      </c>
      <c r="CU49" t="str">
        <f>'Event 8'!$Q47</f>
        <v/>
      </c>
      <c r="CV49" t="str">
        <f>IF('Event 8'!$R47=0,"",'Event 8'!$R47)</f>
        <v/>
      </c>
      <c r="CW49" s="60" t="str">
        <f>'Event 8'!$S47</f>
        <v/>
      </c>
      <c r="CY49" t="str">
        <f>'Event 8'!$U47</f>
        <v/>
      </c>
      <c r="CZ49" t="str">
        <f>IF('Event 8'!$V47=0,"",'Event 8'!$V47)</f>
        <v/>
      </c>
      <c r="DA49" s="60" t="str">
        <f>'Event 8'!$W47</f>
        <v/>
      </c>
      <c r="DB49" t="str">
        <f>'Event 9'!$M47</f>
        <v/>
      </c>
      <c r="DC49" t="str">
        <f>IF('Event 9'!$N47=0,"",'Event 9'!$N47)</f>
        <v/>
      </c>
      <c r="DD49" s="60" t="str">
        <f>'Event 9'!$O47</f>
        <v/>
      </c>
      <c r="DF49" t="str">
        <f>'Event 9'!$Q47</f>
        <v/>
      </c>
      <c r="DG49" t="str">
        <f>IF('Event 9'!$R47=0,"",'Event 9'!$R47)</f>
        <v/>
      </c>
      <c r="DH49" s="60" t="str">
        <f>'Event 9'!$S47</f>
        <v/>
      </c>
      <c r="DJ49" t="str">
        <f>'Event 9'!$U47</f>
        <v/>
      </c>
      <c r="DK49" t="str">
        <f>IF('Event 9'!$V47=0,"",'Event 9'!$V47)</f>
        <v/>
      </c>
      <c r="DL49" s="60" t="str">
        <f>'Event 9'!$W47</f>
        <v/>
      </c>
      <c r="DM49" t="str">
        <f>'Event 10'!$M47</f>
        <v/>
      </c>
      <c r="DN49" t="str">
        <f>IF('Event 10'!$N47=0,"",'Event 10'!$N47)</f>
        <v/>
      </c>
      <c r="DO49" s="60" t="str">
        <f>'Event 10'!$O47</f>
        <v/>
      </c>
      <c r="DQ49" t="str">
        <f>'Event 10'!$Q47</f>
        <v/>
      </c>
      <c r="DR49" t="str">
        <f>IF('Event 10'!$R47=0,"",'Event 10'!$R47)</f>
        <v/>
      </c>
      <c r="DS49" s="60" t="str">
        <f>'Event 10'!$S47</f>
        <v/>
      </c>
      <c r="DU49" t="str">
        <f>'Event 10'!$U47</f>
        <v/>
      </c>
      <c r="DV49" t="str">
        <f>IF('Event 10'!$V47=0,"",'Event 10'!$V47)</f>
        <v/>
      </c>
      <c r="DW49" s="60" t="str">
        <f>'Event 10'!$W47</f>
        <v/>
      </c>
    </row>
    <row r="50" spans="1:127" x14ac:dyDescent="0.3">
      <c r="A50">
        <v>46</v>
      </c>
      <c r="B50" t="str" cm="1">
        <f t="array" ref="B50">IFERROR(SMALL(_xlfn._xlws.FILTER(hhh!$AA:$AA,hhh!$B:$B='Results Sheet'!C$3),'Results Sheet'!A50),"")</f>
        <v/>
      </c>
      <c r="C50" t="str">
        <f>_xlfn.XLOOKUP(D50,hhh!$A:$A,hhh!$AB:$AB,"")</f>
        <v/>
      </c>
      <c r="D50" t="str" cm="1">
        <f t="array" ref="D50">_xlfn.XLOOKUP(B50,_xlfn._xlws.FILTER(hhh!$AA:$AA,hhh!$B:$B='Results Sheet'!C$3),_xlfn._xlws.FILTER(hhh!$A:$A,hhh!$B:$B='Results Sheet'!C$3),"")</f>
        <v/>
      </c>
      <c r="E50" t="str">
        <f>_xlfn.XLOOKUP(D50,hhh!$A:$A,hhh!$X:$X,"")</f>
        <v/>
      </c>
      <c r="G50">
        <v>46</v>
      </c>
      <c r="H50" t="str" cm="1">
        <f t="array" ref="H50">IFERROR(SMALL(_xlfn._xlws.FILTER(hhh!$AA:$AA,hhh!$B:$B='Results Sheet'!I$3),'Results Sheet'!G50),"")</f>
        <v/>
      </c>
      <c r="I50" t="str">
        <f>_xlfn.XLOOKUP(J50,hhh!$A:$A,hhh!$AB:$AB,"")</f>
        <v/>
      </c>
      <c r="J50" t="str" cm="1">
        <f t="array" ref="J50">_xlfn.XLOOKUP(H50,_xlfn._xlws.FILTER(hhh!$AA:$AA,hhh!$B:$B='Results Sheet'!I$3),_xlfn._xlws.FILTER(hhh!$A:$A,hhh!$B:$B='Results Sheet'!I$3),"")</f>
        <v/>
      </c>
      <c r="K50" t="str">
        <f>_xlfn.XLOOKUP(J50,hhh!$A:$A,hhh!$X:$X,"")</f>
        <v/>
      </c>
      <c r="M50">
        <v>46</v>
      </c>
      <c r="N50" t="str" cm="1">
        <f t="array" ref="N50">IFERROR(SMALL(_xlfn._xlws.FILTER(hhh!$AA:$AA,hhh!$B:$B='Results Sheet'!O$3),'Results Sheet'!M50),"")</f>
        <v/>
      </c>
      <c r="O50" t="str">
        <f>_xlfn.XLOOKUP(P50,hhh!$A:$A,hhh!$AB:$AB,"")</f>
        <v/>
      </c>
      <c r="P50" t="str" cm="1">
        <f t="array" ref="P50">_xlfn.XLOOKUP(N50,_xlfn._xlws.FILTER(hhh!$AA:$AA,hhh!$B:$B='Results Sheet'!O$3),_xlfn._xlws.FILTER(hhh!$A:$A,hhh!$B:$B='Results Sheet'!O$3),"")</f>
        <v/>
      </c>
      <c r="Q50" t="str">
        <f>_xlfn.XLOOKUP(P50,hhh!$A:$A,hhh!$X:$X,"")</f>
        <v/>
      </c>
      <c r="R50" t="str">
        <f>Run!$M48</f>
        <v/>
      </c>
      <c r="S50" t="str">
        <f>IF(Run!$N48=0,"",Run!$N48)</f>
        <v/>
      </c>
      <c r="T50" s="60" t="str">
        <f>Run!$O48</f>
        <v/>
      </c>
      <c r="V50" t="str">
        <f>Run!$Q48</f>
        <v/>
      </c>
      <c r="W50" t="str">
        <f>IF(Run!$R48=0,"",Run!$R48)</f>
        <v/>
      </c>
      <c r="X50" s="60" t="str">
        <f>Run!$S48</f>
        <v/>
      </c>
      <c r="Z50" t="str">
        <f>Run!$U48</f>
        <v/>
      </c>
      <c r="AA50" t="str">
        <f>IF(Run!$V48=0,"",Run!$V48)</f>
        <v/>
      </c>
      <c r="AB50" s="60" t="str">
        <f>Run!$W48</f>
        <v/>
      </c>
      <c r="AC50" t="str">
        <f>'Rope Bridge'!$M48</f>
        <v/>
      </c>
      <c r="AD50" t="str">
        <f>IF('Rope Bridge'!$N48=0,"",'Rope Bridge'!$N48)</f>
        <v/>
      </c>
      <c r="AE50" s="60" t="str">
        <f>'Rope Bridge'!$O48</f>
        <v/>
      </c>
      <c r="AG50" t="str">
        <f>'Rope Bridge'!$Q48</f>
        <v/>
      </c>
      <c r="AH50" t="str">
        <f>IF('Rope Bridge'!$R48=0,"",'Rope Bridge'!$R48)</f>
        <v/>
      </c>
      <c r="AI50" s="60" t="str">
        <f>'Rope Bridge'!$S48</f>
        <v/>
      </c>
      <c r="AK50" t="str">
        <f>'Rope Bridge'!$U48</f>
        <v/>
      </c>
      <c r="AL50" t="str">
        <f>IF('Rope Bridge'!$V48=0,"",'Rope Bridge'!$V48)</f>
        <v/>
      </c>
      <c r="AM50" s="60" t="str">
        <f>'Rope Bridge'!$W48</f>
        <v/>
      </c>
      <c r="AN50" t="str">
        <f>ptt!$M48</f>
        <v/>
      </c>
      <c r="AO50" t="str">
        <f>IF(ptt!$N48=0,"",ptt!$N48)</f>
        <v/>
      </c>
      <c r="AP50" s="60" t="str">
        <f>ptt!$O48</f>
        <v/>
      </c>
      <c r="AR50" t="str">
        <f>ptt!$Q48</f>
        <v/>
      </c>
      <c r="AS50" t="str">
        <f>IF(ptt!$R48=0,"",ptt!$R48)</f>
        <v/>
      </c>
      <c r="AT50" s="60" t="str">
        <f>ptt!$S48</f>
        <v/>
      </c>
      <c r="AV50" t="str">
        <f>ptt!$U48</f>
        <v/>
      </c>
      <c r="AW50" t="str">
        <f>IF(ptt!$V48=0,"",ptt!$V48)</f>
        <v/>
      </c>
      <c r="AX50" s="60" t="str">
        <f>ptt!$W48</f>
        <v/>
      </c>
      <c r="AY50" t="str">
        <f>'Tire Flip'!$M48</f>
        <v/>
      </c>
      <c r="AZ50" t="str">
        <f>IF('Tire Flip'!$N48=0,"",'Tire Flip'!$N48)</f>
        <v/>
      </c>
      <c r="BA50" s="60" t="str">
        <f>'Tire Flip'!$O48</f>
        <v/>
      </c>
      <c r="BC50" t="str">
        <f>'Tire Flip'!$Q48</f>
        <v/>
      </c>
      <c r="BD50" t="str">
        <f>IF('Tire Flip'!$R48=0,"",'Tire Flip'!$R48)</f>
        <v/>
      </c>
      <c r="BE50" s="60" t="str">
        <f>'Tire Flip'!$S48</f>
        <v/>
      </c>
      <c r="BG50" t="str">
        <f>'Tire Flip'!$U48</f>
        <v/>
      </c>
      <c r="BH50" t="str">
        <f>IF('Tire Flip'!$V48=0,"",'Tire Flip'!$V48)</f>
        <v/>
      </c>
      <c r="BI50" s="60" t="str">
        <f>'Tire Flip'!$W48</f>
        <v/>
      </c>
      <c r="BJ50" t="str">
        <f>'Gauntlet CCR'!$M48</f>
        <v/>
      </c>
      <c r="BK50" t="str">
        <f>IF('Gauntlet CCR'!$N48=0,"",'Gauntlet CCR'!$N48)</f>
        <v/>
      </c>
      <c r="BL50" s="60" t="str">
        <f>'Gauntlet CCR'!$O48</f>
        <v/>
      </c>
      <c r="BN50" t="str">
        <f>'Gauntlet CCR'!$Q48</f>
        <v/>
      </c>
      <c r="BO50" t="str">
        <f>IF('Gauntlet CCR'!$R48=0,"",'Gauntlet CCR'!$R48)</f>
        <v/>
      </c>
      <c r="BP50" s="60" t="str">
        <f>'Gauntlet CCR'!$S48</f>
        <v/>
      </c>
      <c r="BR50" t="str">
        <f>'Gauntlet CCR'!$U48</f>
        <v/>
      </c>
      <c r="BS50" t="str">
        <f>IF('Gauntlet CCR'!$V48=0,"",'Gauntlet CCR'!$V48)</f>
        <v/>
      </c>
      <c r="BT50" s="60" t="str">
        <f>'Gauntlet CCR'!$W48</f>
        <v/>
      </c>
      <c r="BU50" t="str">
        <f>'Ultimate Raider Male'!$M48</f>
        <v/>
      </c>
      <c r="BV50" t="str">
        <f>IF('Ultimate Raider Male'!$N48=0,"",'Ultimate Raider Male'!$N48)</f>
        <v/>
      </c>
      <c r="BW50" s="60" t="str">
        <f>'Ultimate Raider Male'!$O48</f>
        <v/>
      </c>
      <c r="BY50" t="str">
        <f>'Ultimate Raider Male'!$Q48</f>
        <v/>
      </c>
      <c r="BZ50" t="str">
        <f>IF('Ultimate Raider Male'!$R48=0,"",'Ultimate Raider Male'!$R48)</f>
        <v/>
      </c>
      <c r="CA50" s="60" t="str">
        <f>'Ultimate Raider Male'!$S48</f>
        <v/>
      </c>
      <c r="CC50" t="str">
        <f>'Ultimate Raider Male'!$U48</f>
        <v/>
      </c>
      <c r="CD50" t="str">
        <f>IF('Ultimate Raider Male'!$V48=0,"",'Ultimate Raider Male'!$V48)</f>
        <v/>
      </c>
      <c r="CE50" s="60" t="str">
        <f>'Ultimate Raider Male'!$W48</f>
        <v/>
      </c>
      <c r="CF50" t="str">
        <f>'Ultimate Raider Female'!$M48</f>
        <v/>
      </c>
      <c r="CG50" t="str">
        <f>IF('Ultimate Raider Female'!$N48=0,"",'Ultimate Raider Female'!$N48)</f>
        <v/>
      </c>
      <c r="CH50" s="60" t="str">
        <f>'Ultimate Raider Female'!$O48</f>
        <v/>
      </c>
      <c r="CL50" s="60"/>
      <c r="CP50" s="60"/>
      <c r="CQ50" t="str">
        <f>'Event 8'!$M48</f>
        <v/>
      </c>
      <c r="CR50" t="str">
        <f>IF('Event 8'!$N48=0,"",'Event 8'!$N48)</f>
        <v/>
      </c>
      <c r="CS50" s="60" t="str">
        <f>'Event 8'!$O48</f>
        <v/>
      </c>
      <c r="CU50" t="str">
        <f>'Event 8'!$Q48</f>
        <v/>
      </c>
      <c r="CV50" t="str">
        <f>IF('Event 8'!$R48=0,"",'Event 8'!$R48)</f>
        <v/>
      </c>
      <c r="CW50" s="60" t="str">
        <f>'Event 8'!$S48</f>
        <v/>
      </c>
      <c r="CY50" t="str">
        <f>'Event 8'!$U48</f>
        <v/>
      </c>
      <c r="CZ50" t="str">
        <f>IF('Event 8'!$V48=0,"",'Event 8'!$V48)</f>
        <v/>
      </c>
      <c r="DA50" s="60" t="str">
        <f>'Event 8'!$W48</f>
        <v/>
      </c>
      <c r="DB50" t="str">
        <f>'Event 9'!$M48</f>
        <v/>
      </c>
      <c r="DC50" t="str">
        <f>IF('Event 9'!$N48=0,"",'Event 9'!$N48)</f>
        <v/>
      </c>
      <c r="DD50" s="60" t="str">
        <f>'Event 9'!$O48</f>
        <v/>
      </c>
      <c r="DF50" t="str">
        <f>'Event 9'!$Q48</f>
        <v/>
      </c>
      <c r="DG50" t="str">
        <f>IF('Event 9'!$R48=0,"",'Event 9'!$R48)</f>
        <v/>
      </c>
      <c r="DH50" s="60" t="str">
        <f>'Event 9'!$S48</f>
        <v/>
      </c>
      <c r="DJ50" t="str">
        <f>'Event 9'!$U48</f>
        <v/>
      </c>
      <c r="DK50" t="str">
        <f>IF('Event 9'!$V48=0,"",'Event 9'!$V48)</f>
        <v/>
      </c>
      <c r="DL50" s="60" t="str">
        <f>'Event 9'!$W48</f>
        <v/>
      </c>
      <c r="DM50" t="str">
        <f>'Event 10'!$M48</f>
        <v/>
      </c>
      <c r="DN50" t="str">
        <f>IF('Event 10'!$N48=0,"",'Event 10'!$N48)</f>
        <v/>
      </c>
      <c r="DO50" s="60" t="str">
        <f>'Event 10'!$O48</f>
        <v/>
      </c>
      <c r="DQ50" t="str">
        <f>'Event 10'!$Q48</f>
        <v/>
      </c>
      <c r="DR50" t="str">
        <f>IF('Event 10'!$R48=0,"",'Event 10'!$R48)</f>
        <v/>
      </c>
      <c r="DS50" s="60" t="str">
        <f>'Event 10'!$S48</f>
        <v/>
      </c>
      <c r="DU50" t="str">
        <f>'Event 10'!$U48</f>
        <v/>
      </c>
      <c r="DV50" t="str">
        <f>IF('Event 10'!$V48=0,"",'Event 10'!$V48)</f>
        <v/>
      </c>
      <c r="DW50" s="60" t="str">
        <f>'Event 10'!$W48</f>
        <v/>
      </c>
    </row>
    <row r="51" spans="1:127" x14ac:dyDescent="0.3">
      <c r="A51">
        <v>47</v>
      </c>
      <c r="B51" t="str" cm="1">
        <f t="array" ref="B51">IFERROR(SMALL(_xlfn._xlws.FILTER(hhh!$AA:$AA,hhh!$B:$B='Results Sheet'!C$3),'Results Sheet'!A51),"")</f>
        <v/>
      </c>
      <c r="C51" t="str">
        <f>_xlfn.XLOOKUP(D51,hhh!$A:$A,hhh!$AB:$AB,"")</f>
        <v/>
      </c>
      <c r="D51" t="str" cm="1">
        <f t="array" ref="D51">_xlfn.XLOOKUP(B51,_xlfn._xlws.FILTER(hhh!$AA:$AA,hhh!$B:$B='Results Sheet'!C$3),_xlfn._xlws.FILTER(hhh!$A:$A,hhh!$B:$B='Results Sheet'!C$3),"")</f>
        <v/>
      </c>
      <c r="E51" t="str">
        <f>_xlfn.XLOOKUP(D51,hhh!$A:$A,hhh!$X:$X,"")</f>
        <v/>
      </c>
      <c r="G51">
        <v>47</v>
      </c>
      <c r="H51" t="str" cm="1">
        <f t="array" ref="H51">IFERROR(SMALL(_xlfn._xlws.FILTER(hhh!$AA:$AA,hhh!$B:$B='Results Sheet'!I$3),'Results Sheet'!G51),"")</f>
        <v/>
      </c>
      <c r="I51" t="str">
        <f>_xlfn.XLOOKUP(J51,hhh!$A:$A,hhh!$AB:$AB,"")</f>
        <v/>
      </c>
      <c r="J51" t="str" cm="1">
        <f t="array" ref="J51">_xlfn.XLOOKUP(H51,_xlfn._xlws.FILTER(hhh!$AA:$AA,hhh!$B:$B='Results Sheet'!I$3),_xlfn._xlws.FILTER(hhh!$A:$A,hhh!$B:$B='Results Sheet'!I$3),"")</f>
        <v/>
      </c>
      <c r="K51" t="str">
        <f>_xlfn.XLOOKUP(J51,hhh!$A:$A,hhh!$X:$X,"")</f>
        <v/>
      </c>
      <c r="M51">
        <v>47</v>
      </c>
      <c r="N51" t="str" cm="1">
        <f t="array" ref="N51">IFERROR(SMALL(_xlfn._xlws.FILTER(hhh!$AA:$AA,hhh!$B:$B='Results Sheet'!O$3),'Results Sheet'!M51),"")</f>
        <v/>
      </c>
      <c r="O51" t="str">
        <f>_xlfn.XLOOKUP(P51,hhh!$A:$A,hhh!$AB:$AB,"")</f>
        <v/>
      </c>
      <c r="P51" t="str" cm="1">
        <f t="array" ref="P51">_xlfn.XLOOKUP(N51,_xlfn._xlws.FILTER(hhh!$AA:$AA,hhh!$B:$B='Results Sheet'!O$3),_xlfn._xlws.FILTER(hhh!$A:$A,hhh!$B:$B='Results Sheet'!O$3),"")</f>
        <v/>
      </c>
      <c r="Q51" t="str">
        <f>_xlfn.XLOOKUP(P51,hhh!$A:$A,hhh!$X:$X,"")</f>
        <v/>
      </c>
      <c r="R51" t="str">
        <f>Run!$M49</f>
        <v/>
      </c>
      <c r="S51" t="str">
        <f>IF(Run!$N49=0,"",Run!$N49)</f>
        <v/>
      </c>
      <c r="T51" s="60" t="str">
        <f>Run!$O49</f>
        <v/>
      </c>
      <c r="V51" t="str">
        <f>Run!$Q49</f>
        <v/>
      </c>
      <c r="W51" t="str">
        <f>IF(Run!$R49=0,"",Run!$R49)</f>
        <v/>
      </c>
      <c r="X51" s="60" t="str">
        <f>Run!$S49</f>
        <v/>
      </c>
      <c r="Z51" t="str">
        <f>Run!$U49</f>
        <v/>
      </c>
      <c r="AA51" t="str">
        <f>IF(Run!$V49=0,"",Run!$V49)</f>
        <v/>
      </c>
      <c r="AB51" s="60" t="str">
        <f>Run!$W49</f>
        <v/>
      </c>
      <c r="AC51" t="str">
        <f>'Rope Bridge'!$M49</f>
        <v/>
      </c>
      <c r="AD51" t="str">
        <f>IF('Rope Bridge'!$N49=0,"",'Rope Bridge'!$N49)</f>
        <v/>
      </c>
      <c r="AE51" s="60" t="str">
        <f>'Rope Bridge'!$O49</f>
        <v/>
      </c>
      <c r="AG51" t="str">
        <f>'Rope Bridge'!$Q49</f>
        <v/>
      </c>
      <c r="AH51" t="str">
        <f>IF('Rope Bridge'!$R49=0,"",'Rope Bridge'!$R49)</f>
        <v/>
      </c>
      <c r="AI51" s="60" t="str">
        <f>'Rope Bridge'!$S49</f>
        <v/>
      </c>
      <c r="AK51" t="str">
        <f>'Rope Bridge'!$U49</f>
        <v/>
      </c>
      <c r="AL51" t="str">
        <f>IF('Rope Bridge'!$V49=0,"",'Rope Bridge'!$V49)</f>
        <v/>
      </c>
      <c r="AM51" s="60" t="str">
        <f>'Rope Bridge'!$W49</f>
        <v/>
      </c>
      <c r="AN51" t="str">
        <f>ptt!$M49</f>
        <v/>
      </c>
      <c r="AO51" t="str">
        <f>IF(ptt!$N49=0,"",ptt!$N49)</f>
        <v/>
      </c>
      <c r="AP51" s="60" t="str">
        <f>ptt!$O49</f>
        <v/>
      </c>
      <c r="AR51" t="str">
        <f>ptt!$Q49</f>
        <v/>
      </c>
      <c r="AS51" t="str">
        <f>IF(ptt!$R49=0,"",ptt!$R49)</f>
        <v/>
      </c>
      <c r="AT51" s="60" t="str">
        <f>ptt!$S49</f>
        <v/>
      </c>
      <c r="AV51" t="str">
        <f>ptt!$U49</f>
        <v/>
      </c>
      <c r="AW51" t="str">
        <f>IF(ptt!$V49=0,"",ptt!$V49)</f>
        <v/>
      </c>
      <c r="AX51" s="60" t="str">
        <f>ptt!$W49</f>
        <v/>
      </c>
      <c r="AY51" t="str">
        <f>'Tire Flip'!$M49</f>
        <v/>
      </c>
      <c r="AZ51" t="str">
        <f>IF('Tire Flip'!$N49=0,"",'Tire Flip'!$N49)</f>
        <v/>
      </c>
      <c r="BA51" s="60" t="str">
        <f>'Tire Flip'!$O49</f>
        <v/>
      </c>
      <c r="BC51" t="str">
        <f>'Tire Flip'!$Q49</f>
        <v/>
      </c>
      <c r="BD51" t="str">
        <f>IF('Tire Flip'!$R49=0,"",'Tire Flip'!$R49)</f>
        <v/>
      </c>
      <c r="BE51" s="60" t="str">
        <f>'Tire Flip'!$S49</f>
        <v/>
      </c>
      <c r="BG51" t="str">
        <f>'Tire Flip'!$U49</f>
        <v/>
      </c>
      <c r="BH51" t="str">
        <f>IF('Tire Flip'!$V49=0,"",'Tire Flip'!$V49)</f>
        <v/>
      </c>
      <c r="BI51" s="60" t="str">
        <f>'Tire Flip'!$W49</f>
        <v/>
      </c>
      <c r="BJ51" t="str">
        <f>'Gauntlet CCR'!$M49</f>
        <v/>
      </c>
      <c r="BK51" t="str">
        <f>IF('Gauntlet CCR'!$N49=0,"",'Gauntlet CCR'!$N49)</f>
        <v/>
      </c>
      <c r="BL51" s="60" t="str">
        <f>'Gauntlet CCR'!$O49</f>
        <v/>
      </c>
      <c r="BN51" t="str">
        <f>'Gauntlet CCR'!$Q49</f>
        <v/>
      </c>
      <c r="BO51" t="str">
        <f>IF('Gauntlet CCR'!$R49=0,"",'Gauntlet CCR'!$R49)</f>
        <v/>
      </c>
      <c r="BP51" s="60" t="str">
        <f>'Gauntlet CCR'!$S49</f>
        <v/>
      </c>
      <c r="BR51" t="str">
        <f>'Gauntlet CCR'!$U49</f>
        <v/>
      </c>
      <c r="BS51" t="str">
        <f>IF('Gauntlet CCR'!$V49=0,"",'Gauntlet CCR'!$V49)</f>
        <v/>
      </c>
      <c r="BT51" s="60" t="str">
        <f>'Gauntlet CCR'!$W49</f>
        <v/>
      </c>
      <c r="BU51" t="str">
        <f>'Ultimate Raider Male'!$M49</f>
        <v/>
      </c>
      <c r="BV51" t="str">
        <f>IF('Ultimate Raider Male'!$N49=0,"",'Ultimate Raider Male'!$N49)</f>
        <v/>
      </c>
      <c r="BW51" s="60" t="str">
        <f>'Ultimate Raider Male'!$O49</f>
        <v/>
      </c>
      <c r="BY51" t="str">
        <f>'Ultimate Raider Male'!$Q49</f>
        <v/>
      </c>
      <c r="BZ51" t="str">
        <f>IF('Ultimate Raider Male'!$R49=0,"",'Ultimate Raider Male'!$R49)</f>
        <v/>
      </c>
      <c r="CA51" s="60" t="str">
        <f>'Ultimate Raider Male'!$S49</f>
        <v/>
      </c>
      <c r="CC51" t="str">
        <f>'Ultimate Raider Male'!$U49</f>
        <v/>
      </c>
      <c r="CD51" t="str">
        <f>IF('Ultimate Raider Male'!$V49=0,"",'Ultimate Raider Male'!$V49)</f>
        <v/>
      </c>
      <c r="CE51" s="60" t="str">
        <f>'Ultimate Raider Male'!$W49</f>
        <v/>
      </c>
      <c r="CF51" t="str">
        <f>'Ultimate Raider Female'!$M49</f>
        <v/>
      </c>
      <c r="CG51" t="str">
        <f>IF('Ultimate Raider Female'!$N49=0,"",'Ultimate Raider Female'!$N49)</f>
        <v/>
      </c>
      <c r="CH51" s="60" t="str">
        <f>'Ultimate Raider Female'!$O49</f>
        <v/>
      </c>
      <c r="CL51" s="60"/>
      <c r="CP51" s="60"/>
      <c r="CQ51" t="str">
        <f>'Event 8'!$M49</f>
        <v/>
      </c>
      <c r="CR51" t="str">
        <f>IF('Event 8'!$N49=0,"",'Event 8'!$N49)</f>
        <v/>
      </c>
      <c r="CS51" s="60" t="str">
        <f>'Event 8'!$O49</f>
        <v/>
      </c>
      <c r="CU51" t="str">
        <f>'Event 8'!$Q49</f>
        <v/>
      </c>
      <c r="CV51" t="str">
        <f>IF('Event 8'!$R49=0,"",'Event 8'!$R49)</f>
        <v/>
      </c>
      <c r="CW51" s="60" t="str">
        <f>'Event 8'!$S49</f>
        <v/>
      </c>
      <c r="CY51" t="str">
        <f>'Event 8'!$U49</f>
        <v/>
      </c>
      <c r="CZ51" t="str">
        <f>IF('Event 8'!$V49=0,"",'Event 8'!$V49)</f>
        <v/>
      </c>
      <c r="DA51" s="60" t="str">
        <f>'Event 8'!$W49</f>
        <v/>
      </c>
      <c r="DB51" t="str">
        <f>'Event 9'!$M49</f>
        <v/>
      </c>
      <c r="DC51" t="str">
        <f>IF('Event 9'!$N49=0,"",'Event 9'!$N49)</f>
        <v/>
      </c>
      <c r="DD51" s="60" t="str">
        <f>'Event 9'!$O49</f>
        <v/>
      </c>
      <c r="DF51" t="str">
        <f>'Event 9'!$Q49</f>
        <v/>
      </c>
      <c r="DG51" t="str">
        <f>IF('Event 9'!$R49=0,"",'Event 9'!$R49)</f>
        <v/>
      </c>
      <c r="DH51" s="60" t="str">
        <f>'Event 9'!$S49</f>
        <v/>
      </c>
      <c r="DJ51" t="str">
        <f>'Event 9'!$U49</f>
        <v/>
      </c>
      <c r="DK51" t="str">
        <f>IF('Event 9'!$V49=0,"",'Event 9'!$V49)</f>
        <v/>
      </c>
      <c r="DL51" s="60" t="str">
        <f>'Event 9'!$W49</f>
        <v/>
      </c>
      <c r="DM51" t="str">
        <f>'Event 10'!$M49</f>
        <v/>
      </c>
      <c r="DN51" t="str">
        <f>IF('Event 10'!$N49=0,"",'Event 10'!$N49)</f>
        <v/>
      </c>
      <c r="DO51" s="60" t="str">
        <f>'Event 10'!$O49</f>
        <v/>
      </c>
      <c r="DQ51" t="str">
        <f>'Event 10'!$Q49</f>
        <v/>
      </c>
      <c r="DR51" t="str">
        <f>IF('Event 10'!$R49=0,"",'Event 10'!$R49)</f>
        <v/>
      </c>
      <c r="DS51" s="60" t="str">
        <f>'Event 10'!$S49</f>
        <v/>
      </c>
      <c r="DU51" t="str">
        <f>'Event 10'!$U49</f>
        <v/>
      </c>
      <c r="DV51" t="str">
        <f>IF('Event 10'!$V49=0,"",'Event 10'!$V49)</f>
        <v/>
      </c>
      <c r="DW51" s="60" t="str">
        <f>'Event 10'!$W49</f>
        <v/>
      </c>
    </row>
    <row r="52" spans="1:127" x14ac:dyDescent="0.3">
      <c r="A52">
        <v>48</v>
      </c>
      <c r="B52" t="str" cm="1">
        <f t="array" ref="B52">IFERROR(SMALL(_xlfn._xlws.FILTER(hhh!$AA:$AA,hhh!$B:$B='Results Sheet'!C$3),'Results Sheet'!A52),"")</f>
        <v/>
      </c>
      <c r="C52" t="str">
        <f>_xlfn.XLOOKUP(D52,hhh!$A:$A,hhh!$AB:$AB,"")</f>
        <v/>
      </c>
      <c r="D52" t="str" cm="1">
        <f t="array" ref="D52">_xlfn.XLOOKUP(B52,_xlfn._xlws.FILTER(hhh!$AA:$AA,hhh!$B:$B='Results Sheet'!C$3),_xlfn._xlws.FILTER(hhh!$A:$A,hhh!$B:$B='Results Sheet'!C$3),"")</f>
        <v/>
      </c>
      <c r="E52" t="str">
        <f>_xlfn.XLOOKUP(D52,hhh!$A:$A,hhh!$X:$X,"")</f>
        <v/>
      </c>
      <c r="G52">
        <v>48</v>
      </c>
      <c r="H52" t="str" cm="1">
        <f t="array" ref="H52">IFERROR(SMALL(_xlfn._xlws.FILTER(hhh!$AA:$AA,hhh!$B:$B='Results Sheet'!I$3),'Results Sheet'!G52),"")</f>
        <v/>
      </c>
      <c r="I52" t="str">
        <f>_xlfn.XLOOKUP(J52,hhh!$A:$A,hhh!$AB:$AB,"")</f>
        <v/>
      </c>
      <c r="J52" t="str" cm="1">
        <f t="array" ref="J52">_xlfn.XLOOKUP(H52,_xlfn._xlws.FILTER(hhh!$AA:$AA,hhh!$B:$B='Results Sheet'!I$3),_xlfn._xlws.FILTER(hhh!$A:$A,hhh!$B:$B='Results Sheet'!I$3),"")</f>
        <v/>
      </c>
      <c r="K52" t="str">
        <f>_xlfn.XLOOKUP(J52,hhh!$A:$A,hhh!$X:$X,"")</f>
        <v/>
      </c>
      <c r="M52">
        <v>48</v>
      </c>
      <c r="N52" t="str" cm="1">
        <f t="array" ref="N52">IFERROR(SMALL(_xlfn._xlws.FILTER(hhh!$AA:$AA,hhh!$B:$B='Results Sheet'!O$3),'Results Sheet'!M52),"")</f>
        <v/>
      </c>
      <c r="O52" t="str">
        <f>_xlfn.XLOOKUP(P52,hhh!$A:$A,hhh!$AB:$AB,"")</f>
        <v/>
      </c>
      <c r="P52" t="str" cm="1">
        <f t="array" ref="P52">_xlfn.XLOOKUP(N52,_xlfn._xlws.FILTER(hhh!$AA:$AA,hhh!$B:$B='Results Sheet'!O$3),_xlfn._xlws.FILTER(hhh!$A:$A,hhh!$B:$B='Results Sheet'!O$3),"")</f>
        <v/>
      </c>
      <c r="Q52" t="str">
        <f>_xlfn.XLOOKUP(P52,hhh!$A:$A,hhh!$X:$X,"")</f>
        <v/>
      </c>
      <c r="R52" t="str">
        <f>Run!$M50</f>
        <v/>
      </c>
      <c r="S52" t="str">
        <f>IF(Run!$N50=0,"",Run!$N50)</f>
        <v/>
      </c>
      <c r="T52" s="60" t="str">
        <f>Run!$O50</f>
        <v/>
      </c>
      <c r="V52" t="str">
        <f>Run!$Q50</f>
        <v/>
      </c>
      <c r="W52" t="str">
        <f>IF(Run!$R50=0,"",Run!$R50)</f>
        <v/>
      </c>
      <c r="X52" s="60" t="str">
        <f>Run!$S50</f>
        <v/>
      </c>
      <c r="Z52" t="str">
        <f>Run!$U50</f>
        <v/>
      </c>
      <c r="AA52" t="str">
        <f>IF(Run!$V50=0,"",Run!$V50)</f>
        <v/>
      </c>
      <c r="AB52" s="60" t="str">
        <f>Run!$W50</f>
        <v/>
      </c>
      <c r="AC52" t="str">
        <f>'Rope Bridge'!$M50</f>
        <v/>
      </c>
      <c r="AD52" t="str">
        <f>IF('Rope Bridge'!$N50=0,"",'Rope Bridge'!$N50)</f>
        <v/>
      </c>
      <c r="AE52" s="60" t="str">
        <f>'Rope Bridge'!$O50</f>
        <v/>
      </c>
      <c r="AG52" t="str">
        <f>'Rope Bridge'!$Q50</f>
        <v/>
      </c>
      <c r="AH52" t="str">
        <f>IF('Rope Bridge'!$R50=0,"",'Rope Bridge'!$R50)</f>
        <v/>
      </c>
      <c r="AI52" s="60" t="str">
        <f>'Rope Bridge'!$S50</f>
        <v/>
      </c>
      <c r="AK52" t="str">
        <f>'Rope Bridge'!$U50</f>
        <v/>
      </c>
      <c r="AL52" t="str">
        <f>IF('Rope Bridge'!$V50=0,"",'Rope Bridge'!$V50)</f>
        <v/>
      </c>
      <c r="AM52" s="60" t="str">
        <f>'Rope Bridge'!$W50</f>
        <v/>
      </c>
      <c r="AN52" t="str">
        <f>ptt!$M50</f>
        <v/>
      </c>
      <c r="AO52" t="str">
        <f>IF(ptt!$N50=0,"",ptt!$N50)</f>
        <v/>
      </c>
      <c r="AP52" s="60" t="str">
        <f>ptt!$O50</f>
        <v/>
      </c>
      <c r="AR52" t="str">
        <f>ptt!$Q50</f>
        <v/>
      </c>
      <c r="AS52" t="str">
        <f>IF(ptt!$R50=0,"",ptt!$R50)</f>
        <v/>
      </c>
      <c r="AT52" s="60" t="str">
        <f>ptt!$S50</f>
        <v/>
      </c>
      <c r="AV52" t="str">
        <f>ptt!$U50</f>
        <v/>
      </c>
      <c r="AW52" t="str">
        <f>IF(ptt!$V50=0,"",ptt!$V50)</f>
        <v/>
      </c>
      <c r="AX52" s="60" t="str">
        <f>ptt!$W50</f>
        <v/>
      </c>
      <c r="AY52" t="str">
        <f>'Tire Flip'!$M50</f>
        <v/>
      </c>
      <c r="AZ52" t="str">
        <f>IF('Tire Flip'!$N50=0,"",'Tire Flip'!$N50)</f>
        <v/>
      </c>
      <c r="BA52" s="60" t="str">
        <f>'Tire Flip'!$O50</f>
        <v/>
      </c>
      <c r="BC52" t="str">
        <f>'Tire Flip'!$Q50</f>
        <v/>
      </c>
      <c r="BD52" t="str">
        <f>IF('Tire Flip'!$R50=0,"",'Tire Flip'!$R50)</f>
        <v/>
      </c>
      <c r="BE52" s="60" t="str">
        <f>'Tire Flip'!$S50</f>
        <v/>
      </c>
      <c r="BG52" t="str">
        <f>'Tire Flip'!$U50</f>
        <v/>
      </c>
      <c r="BH52" t="str">
        <f>IF('Tire Flip'!$V50=0,"",'Tire Flip'!$V50)</f>
        <v/>
      </c>
      <c r="BI52" s="60" t="str">
        <f>'Tire Flip'!$W50</f>
        <v/>
      </c>
      <c r="BJ52" t="str">
        <f>'Gauntlet CCR'!$M50</f>
        <v/>
      </c>
      <c r="BK52" t="str">
        <f>IF('Gauntlet CCR'!$N50=0,"",'Gauntlet CCR'!$N50)</f>
        <v/>
      </c>
      <c r="BL52" s="60" t="str">
        <f>'Gauntlet CCR'!$O50</f>
        <v/>
      </c>
      <c r="BN52" t="str">
        <f>'Gauntlet CCR'!$Q50</f>
        <v/>
      </c>
      <c r="BO52" t="str">
        <f>IF('Gauntlet CCR'!$R50=0,"",'Gauntlet CCR'!$R50)</f>
        <v/>
      </c>
      <c r="BP52" s="60" t="str">
        <f>'Gauntlet CCR'!$S50</f>
        <v/>
      </c>
      <c r="BR52" t="str">
        <f>'Gauntlet CCR'!$U50</f>
        <v/>
      </c>
      <c r="BS52" t="str">
        <f>IF('Gauntlet CCR'!$V50=0,"",'Gauntlet CCR'!$V50)</f>
        <v/>
      </c>
      <c r="BT52" s="60" t="str">
        <f>'Gauntlet CCR'!$W50</f>
        <v/>
      </c>
      <c r="BU52" t="str">
        <f>'Ultimate Raider Male'!$M50</f>
        <v/>
      </c>
      <c r="BV52" t="str">
        <f>IF('Ultimate Raider Male'!$N50=0,"",'Ultimate Raider Male'!$N50)</f>
        <v/>
      </c>
      <c r="BW52" s="60" t="str">
        <f>'Ultimate Raider Male'!$O50</f>
        <v/>
      </c>
      <c r="BY52" t="str">
        <f>'Ultimate Raider Male'!$Q50</f>
        <v/>
      </c>
      <c r="BZ52" t="str">
        <f>IF('Ultimate Raider Male'!$R50=0,"",'Ultimate Raider Male'!$R50)</f>
        <v/>
      </c>
      <c r="CA52" s="60" t="str">
        <f>'Ultimate Raider Male'!$S50</f>
        <v/>
      </c>
      <c r="CC52" t="str">
        <f>'Ultimate Raider Male'!$U50</f>
        <v/>
      </c>
      <c r="CD52" t="str">
        <f>IF('Ultimate Raider Male'!$V50=0,"",'Ultimate Raider Male'!$V50)</f>
        <v/>
      </c>
      <c r="CE52" s="60" t="str">
        <f>'Ultimate Raider Male'!$W50</f>
        <v/>
      </c>
      <c r="CF52" t="str">
        <f>'Ultimate Raider Female'!$M50</f>
        <v/>
      </c>
      <c r="CG52" t="str">
        <f>IF('Ultimate Raider Female'!$N50=0,"",'Ultimate Raider Female'!$N50)</f>
        <v/>
      </c>
      <c r="CH52" s="60" t="str">
        <f>'Ultimate Raider Female'!$O50</f>
        <v/>
      </c>
      <c r="CL52" s="60"/>
      <c r="CP52" s="60"/>
      <c r="CQ52" t="str">
        <f>'Event 8'!$M50</f>
        <v/>
      </c>
      <c r="CR52" t="str">
        <f>IF('Event 8'!$N50=0,"",'Event 8'!$N50)</f>
        <v/>
      </c>
      <c r="CS52" s="60" t="str">
        <f>'Event 8'!$O50</f>
        <v/>
      </c>
      <c r="CU52" t="str">
        <f>'Event 8'!$Q50</f>
        <v/>
      </c>
      <c r="CV52" t="str">
        <f>IF('Event 8'!$R50=0,"",'Event 8'!$R50)</f>
        <v/>
      </c>
      <c r="CW52" s="60" t="str">
        <f>'Event 8'!$S50</f>
        <v/>
      </c>
      <c r="CY52" t="str">
        <f>'Event 8'!$U50</f>
        <v/>
      </c>
      <c r="CZ52" t="str">
        <f>IF('Event 8'!$V50=0,"",'Event 8'!$V50)</f>
        <v/>
      </c>
      <c r="DA52" s="60" t="str">
        <f>'Event 8'!$W50</f>
        <v/>
      </c>
      <c r="DB52" t="str">
        <f>'Event 9'!$M50</f>
        <v/>
      </c>
      <c r="DC52" t="str">
        <f>IF('Event 9'!$N50=0,"",'Event 9'!$N50)</f>
        <v/>
      </c>
      <c r="DD52" s="60" t="str">
        <f>'Event 9'!$O50</f>
        <v/>
      </c>
      <c r="DF52" t="str">
        <f>'Event 9'!$Q50</f>
        <v/>
      </c>
      <c r="DG52" t="str">
        <f>IF('Event 9'!$R50=0,"",'Event 9'!$R50)</f>
        <v/>
      </c>
      <c r="DH52" s="60" t="str">
        <f>'Event 9'!$S50</f>
        <v/>
      </c>
      <c r="DJ52" t="str">
        <f>'Event 9'!$U50</f>
        <v/>
      </c>
      <c r="DK52" t="str">
        <f>IF('Event 9'!$V50=0,"",'Event 9'!$V50)</f>
        <v/>
      </c>
      <c r="DL52" s="60" t="str">
        <f>'Event 9'!$W50</f>
        <v/>
      </c>
      <c r="DM52" t="str">
        <f>'Event 10'!$M50</f>
        <v/>
      </c>
      <c r="DN52" t="str">
        <f>IF('Event 10'!$N50=0,"",'Event 10'!$N50)</f>
        <v/>
      </c>
      <c r="DO52" s="60" t="str">
        <f>'Event 10'!$O50</f>
        <v/>
      </c>
      <c r="DQ52" t="str">
        <f>'Event 10'!$Q50</f>
        <v/>
      </c>
      <c r="DR52" t="str">
        <f>IF('Event 10'!$R50=0,"",'Event 10'!$R50)</f>
        <v/>
      </c>
      <c r="DS52" s="60" t="str">
        <f>'Event 10'!$S50</f>
        <v/>
      </c>
      <c r="DU52" t="str">
        <f>'Event 10'!$U50</f>
        <v/>
      </c>
      <c r="DV52" t="str">
        <f>IF('Event 10'!$V50=0,"",'Event 10'!$V50)</f>
        <v/>
      </c>
      <c r="DW52" s="60" t="str">
        <f>'Event 10'!$W50</f>
        <v/>
      </c>
    </row>
    <row r="53" spans="1:127" x14ac:dyDescent="0.3">
      <c r="A53">
        <v>49</v>
      </c>
      <c r="B53" t="str" cm="1">
        <f t="array" ref="B53">IFERROR(SMALL(_xlfn._xlws.FILTER(hhh!$AA:$AA,hhh!$B:$B='Results Sheet'!C$3),'Results Sheet'!A53),"")</f>
        <v/>
      </c>
      <c r="C53" t="str">
        <f>_xlfn.XLOOKUP(D53,hhh!$A:$A,hhh!$AB:$AB,"")</f>
        <v/>
      </c>
      <c r="D53" t="str" cm="1">
        <f t="array" ref="D53">_xlfn.XLOOKUP(B53,_xlfn._xlws.FILTER(hhh!$AA:$AA,hhh!$B:$B='Results Sheet'!C$3),_xlfn._xlws.FILTER(hhh!$A:$A,hhh!$B:$B='Results Sheet'!C$3),"")</f>
        <v/>
      </c>
      <c r="E53" t="str">
        <f>_xlfn.XLOOKUP(D53,hhh!$A:$A,hhh!$X:$X,"")</f>
        <v/>
      </c>
      <c r="G53">
        <v>49</v>
      </c>
      <c r="H53" t="str" cm="1">
        <f t="array" ref="H53">IFERROR(SMALL(_xlfn._xlws.FILTER(hhh!$AA:$AA,hhh!$B:$B='Results Sheet'!I$3),'Results Sheet'!G53),"")</f>
        <v/>
      </c>
      <c r="I53" t="str">
        <f>_xlfn.XLOOKUP(J53,hhh!$A:$A,hhh!$AB:$AB,"")</f>
        <v/>
      </c>
      <c r="J53" t="str" cm="1">
        <f t="array" ref="J53">_xlfn.XLOOKUP(H53,_xlfn._xlws.FILTER(hhh!$AA:$AA,hhh!$B:$B='Results Sheet'!I$3),_xlfn._xlws.FILTER(hhh!$A:$A,hhh!$B:$B='Results Sheet'!I$3),"")</f>
        <v/>
      </c>
      <c r="K53" t="str">
        <f>_xlfn.XLOOKUP(J53,hhh!$A:$A,hhh!$X:$X,"")</f>
        <v/>
      </c>
      <c r="M53">
        <v>49</v>
      </c>
      <c r="N53" t="str" cm="1">
        <f t="array" ref="N53">IFERROR(SMALL(_xlfn._xlws.FILTER(hhh!$AA:$AA,hhh!$B:$B='Results Sheet'!O$3),'Results Sheet'!M53),"")</f>
        <v/>
      </c>
      <c r="O53" t="str">
        <f>_xlfn.XLOOKUP(P53,hhh!$A:$A,hhh!$AB:$AB,"")</f>
        <v/>
      </c>
      <c r="P53" t="str" cm="1">
        <f t="array" ref="P53">_xlfn.XLOOKUP(N53,_xlfn._xlws.FILTER(hhh!$AA:$AA,hhh!$B:$B='Results Sheet'!O$3),_xlfn._xlws.FILTER(hhh!$A:$A,hhh!$B:$B='Results Sheet'!O$3),"")</f>
        <v/>
      </c>
      <c r="Q53" t="str">
        <f>_xlfn.XLOOKUP(P53,hhh!$A:$A,hhh!$X:$X,"")</f>
        <v/>
      </c>
      <c r="R53" t="str">
        <f>Run!$M51</f>
        <v/>
      </c>
      <c r="S53" t="str">
        <f>IF(Run!$N51=0,"",Run!$N51)</f>
        <v/>
      </c>
      <c r="T53" s="60" t="str">
        <f>Run!$O51</f>
        <v/>
      </c>
      <c r="V53" t="str">
        <f>Run!$Q51</f>
        <v/>
      </c>
      <c r="W53" t="str">
        <f>IF(Run!$R51=0,"",Run!$R51)</f>
        <v/>
      </c>
      <c r="X53" s="60" t="str">
        <f>Run!$S51</f>
        <v/>
      </c>
      <c r="Z53" t="str">
        <f>Run!$U51</f>
        <v/>
      </c>
      <c r="AA53" t="str">
        <f>IF(Run!$V51=0,"",Run!$V51)</f>
        <v/>
      </c>
      <c r="AB53" s="60" t="str">
        <f>Run!$W51</f>
        <v/>
      </c>
      <c r="AC53" t="str">
        <f>'Rope Bridge'!$M51</f>
        <v/>
      </c>
      <c r="AD53" t="str">
        <f>IF('Rope Bridge'!$N51=0,"",'Rope Bridge'!$N51)</f>
        <v/>
      </c>
      <c r="AE53" s="60" t="str">
        <f>'Rope Bridge'!$O51</f>
        <v/>
      </c>
      <c r="AG53" t="str">
        <f>'Rope Bridge'!$Q51</f>
        <v/>
      </c>
      <c r="AH53" t="str">
        <f>IF('Rope Bridge'!$R51=0,"",'Rope Bridge'!$R51)</f>
        <v/>
      </c>
      <c r="AI53" s="60" t="str">
        <f>'Rope Bridge'!$S51</f>
        <v/>
      </c>
      <c r="AK53" t="str">
        <f>'Rope Bridge'!$U51</f>
        <v/>
      </c>
      <c r="AL53" t="str">
        <f>IF('Rope Bridge'!$V51=0,"",'Rope Bridge'!$V51)</f>
        <v/>
      </c>
      <c r="AM53" s="60" t="str">
        <f>'Rope Bridge'!$W51</f>
        <v/>
      </c>
      <c r="AN53" t="str">
        <f>ptt!$M51</f>
        <v/>
      </c>
      <c r="AO53" t="str">
        <f>IF(ptt!$N51=0,"",ptt!$N51)</f>
        <v/>
      </c>
      <c r="AP53" s="60" t="str">
        <f>ptt!$O51</f>
        <v/>
      </c>
      <c r="AR53" t="str">
        <f>ptt!$Q51</f>
        <v/>
      </c>
      <c r="AS53" t="str">
        <f>IF(ptt!$R51=0,"",ptt!$R51)</f>
        <v/>
      </c>
      <c r="AT53" s="60" t="str">
        <f>ptt!$S51</f>
        <v/>
      </c>
      <c r="AV53" t="str">
        <f>ptt!$U51</f>
        <v/>
      </c>
      <c r="AW53" t="str">
        <f>IF(ptt!$V51=0,"",ptt!$V51)</f>
        <v/>
      </c>
      <c r="AX53" s="60" t="str">
        <f>ptt!$W51</f>
        <v/>
      </c>
      <c r="AY53" t="str">
        <f>'Tire Flip'!$M51</f>
        <v/>
      </c>
      <c r="AZ53" t="str">
        <f>IF('Tire Flip'!$N51=0,"",'Tire Flip'!$N51)</f>
        <v/>
      </c>
      <c r="BA53" s="60" t="str">
        <f>'Tire Flip'!$O51</f>
        <v/>
      </c>
      <c r="BC53" t="str">
        <f>'Tire Flip'!$Q51</f>
        <v/>
      </c>
      <c r="BD53" t="str">
        <f>IF('Tire Flip'!$R51=0,"",'Tire Flip'!$R51)</f>
        <v/>
      </c>
      <c r="BE53" s="60" t="str">
        <f>'Tire Flip'!$S51</f>
        <v/>
      </c>
      <c r="BG53" t="str">
        <f>'Tire Flip'!$U51</f>
        <v/>
      </c>
      <c r="BH53" t="str">
        <f>IF('Tire Flip'!$V51=0,"",'Tire Flip'!$V51)</f>
        <v/>
      </c>
      <c r="BI53" s="60" t="str">
        <f>'Tire Flip'!$W51</f>
        <v/>
      </c>
      <c r="BJ53" t="str">
        <f>'Gauntlet CCR'!$M51</f>
        <v/>
      </c>
      <c r="BK53" t="str">
        <f>IF('Gauntlet CCR'!$N51=0,"",'Gauntlet CCR'!$N51)</f>
        <v/>
      </c>
      <c r="BL53" s="60" t="str">
        <f>'Gauntlet CCR'!$O51</f>
        <v/>
      </c>
      <c r="BN53" t="str">
        <f>'Gauntlet CCR'!$Q51</f>
        <v/>
      </c>
      <c r="BO53" t="str">
        <f>IF('Gauntlet CCR'!$R51=0,"",'Gauntlet CCR'!$R51)</f>
        <v/>
      </c>
      <c r="BP53" s="60" t="str">
        <f>'Gauntlet CCR'!$S51</f>
        <v/>
      </c>
      <c r="BR53" t="str">
        <f>'Gauntlet CCR'!$U51</f>
        <v/>
      </c>
      <c r="BS53" t="str">
        <f>IF('Gauntlet CCR'!$V51=0,"",'Gauntlet CCR'!$V51)</f>
        <v/>
      </c>
      <c r="BT53" s="60" t="str">
        <f>'Gauntlet CCR'!$W51</f>
        <v/>
      </c>
      <c r="BU53" t="str">
        <f>'Ultimate Raider Male'!$M51</f>
        <v/>
      </c>
      <c r="BV53" t="str">
        <f>IF('Ultimate Raider Male'!$N51=0,"",'Ultimate Raider Male'!$N51)</f>
        <v/>
      </c>
      <c r="BW53" s="60" t="str">
        <f>'Ultimate Raider Male'!$O51</f>
        <v/>
      </c>
      <c r="BY53" t="str">
        <f>'Ultimate Raider Male'!$Q51</f>
        <v/>
      </c>
      <c r="BZ53" t="str">
        <f>IF('Ultimate Raider Male'!$R51=0,"",'Ultimate Raider Male'!$R51)</f>
        <v/>
      </c>
      <c r="CA53" s="60" t="str">
        <f>'Ultimate Raider Male'!$S51</f>
        <v/>
      </c>
      <c r="CC53" t="str">
        <f>'Ultimate Raider Male'!$U51</f>
        <v/>
      </c>
      <c r="CD53" t="str">
        <f>IF('Ultimate Raider Male'!$V51=0,"",'Ultimate Raider Male'!$V51)</f>
        <v/>
      </c>
      <c r="CE53" s="60" t="str">
        <f>'Ultimate Raider Male'!$W51</f>
        <v/>
      </c>
      <c r="CF53" t="str">
        <f>'Ultimate Raider Female'!$M51</f>
        <v/>
      </c>
      <c r="CG53" t="str">
        <f>IF('Ultimate Raider Female'!$N51=0,"",'Ultimate Raider Female'!$N51)</f>
        <v/>
      </c>
      <c r="CH53" s="60" t="str">
        <f>'Ultimate Raider Female'!$O51</f>
        <v/>
      </c>
      <c r="CL53" s="60"/>
      <c r="CP53" s="60"/>
      <c r="CQ53" t="str">
        <f>'Event 8'!$M51</f>
        <v/>
      </c>
      <c r="CR53" t="str">
        <f>IF('Event 8'!$N51=0,"",'Event 8'!$N51)</f>
        <v/>
      </c>
      <c r="CS53" s="60" t="str">
        <f>'Event 8'!$O51</f>
        <v/>
      </c>
      <c r="CU53" t="str">
        <f>'Event 8'!$Q51</f>
        <v/>
      </c>
      <c r="CV53" t="str">
        <f>IF('Event 8'!$R51=0,"",'Event 8'!$R51)</f>
        <v/>
      </c>
      <c r="CW53" s="60" t="str">
        <f>'Event 8'!$S51</f>
        <v/>
      </c>
      <c r="CY53" t="str">
        <f>'Event 8'!$U51</f>
        <v/>
      </c>
      <c r="CZ53" t="str">
        <f>IF('Event 8'!$V51=0,"",'Event 8'!$V51)</f>
        <v/>
      </c>
      <c r="DA53" s="60" t="str">
        <f>'Event 8'!$W51</f>
        <v/>
      </c>
      <c r="DB53" t="str">
        <f>'Event 9'!$M51</f>
        <v/>
      </c>
      <c r="DC53" t="str">
        <f>IF('Event 9'!$N51=0,"",'Event 9'!$N51)</f>
        <v/>
      </c>
      <c r="DD53" s="60" t="str">
        <f>'Event 9'!$O51</f>
        <v/>
      </c>
      <c r="DF53" t="str">
        <f>'Event 9'!$Q51</f>
        <v/>
      </c>
      <c r="DG53" t="str">
        <f>IF('Event 9'!$R51=0,"",'Event 9'!$R51)</f>
        <v/>
      </c>
      <c r="DH53" s="60" t="str">
        <f>'Event 9'!$S51</f>
        <v/>
      </c>
      <c r="DJ53" t="str">
        <f>'Event 9'!$U51</f>
        <v/>
      </c>
      <c r="DK53" t="str">
        <f>IF('Event 9'!$V51=0,"",'Event 9'!$V51)</f>
        <v/>
      </c>
      <c r="DL53" s="60" t="str">
        <f>'Event 9'!$W51</f>
        <v/>
      </c>
      <c r="DM53" t="str">
        <f>'Event 10'!$M51</f>
        <v/>
      </c>
      <c r="DN53" t="str">
        <f>IF('Event 10'!$N51=0,"",'Event 10'!$N51)</f>
        <v/>
      </c>
      <c r="DO53" s="60" t="str">
        <f>'Event 10'!$O51</f>
        <v/>
      </c>
      <c r="DQ53" t="str">
        <f>'Event 10'!$Q51</f>
        <v/>
      </c>
      <c r="DR53" t="str">
        <f>IF('Event 10'!$R51=0,"",'Event 10'!$R51)</f>
        <v/>
      </c>
      <c r="DS53" s="60" t="str">
        <f>'Event 10'!$S51</f>
        <v/>
      </c>
      <c r="DU53" t="str">
        <f>'Event 10'!$U51</f>
        <v/>
      </c>
      <c r="DV53" t="str">
        <f>IF('Event 10'!$V51=0,"",'Event 10'!$V51)</f>
        <v/>
      </c>
      <c r="DW53" s="60" t="str">
        <f>'Event 10'!$W51</f>
        <v/>
      </c>
    </row>
    <row r="54" spans="1:127" x14ac:dyDescent="0.3">
      <c r="A54">
        <v>50</v>
      </c>
      <c r="B54" t="str" cm="1">
        <f t="array" ref="B54">IFERROR(SMALL(_xlfn._xlws.FILTER(hhh!$AA:$AA,hhh!$B:$B='Results Sheet'!C$3),'Results Sheet'!A54),"")</f>
        <v/>
      </c>
      <c r="C54" t="str">
        <f>_xlfn.XLOOKUP(D54,hhh!$A:$A,hhh!$AB:$AB,"")</f>
        <v/>
      </c>
      <c r="D54" t="str" cm="1">
        <f t="array" ref="D54">_xlfn.XLOOKUP(B54,_xlfn._xlws.FILTER(hhh!$AA:$AA,hhh!$B:$B='Results Sheet'!C$3),_xlfn._xlws.FILTER(hhh!$A:$A,hhh!$B:$B='Results Sheet'!C$3),"")</f>
        <v/>
      </c>
      <c r="E54" t="str">
        <f>_xlfn.XLOOKUP(D54,hhh!$A:$A,hhh!$X:$X,"")</f>
        <v/>
      </c>
      <c r="G54">
        <v>50</v>
      </c>
      <c r="H54" t="str" cm="1">
        <f t="array" ref="H54">IFERROR(SMALL(_xlfn._xlws.FILTER(hhh!$AA:$AA,hhh!$B:$B='Results Sheet'!I$3),'Results Sheet'!G54),"")</f>
        <v/>
      </c>
      <c r="I54" t="str">
        <f>_xlfn.XLOOKUP(J54,hhh!$A:$A,hhh!$AB:$AB,"")</f>
        <v/>
      </c>
      <c r="J54" t="str" cm="1">
        <f t="array" ref="J54">_xlfn.XLOOKUP(H54,_xlfn._xlws.FILTER(hhh!$AA:$AA,hhh!$B:$B='Results Sheet'!I$3),_xlfn._xlws.FILTER(hhh!$A:$A,hhh!$B:$B='Results Sheet'!I$3),"")</f>
        <v/>
      </c>
      <c r="K54" t="str">
        <f>_xlfn.XLOOKUP(J54,hhh!$A:$A,hhh!$X:$X,"")</f>
        <v/>
      </c>
      <c r="M54">
        <v>50</v>
      </c>
      <c r="N54" t="str" cm="1">
        <f t="array" ref="N54">IFERROR(SMALL(_xlfn._xlws.FILTER(hhh!$AA:$AA,hhh!$B:$B='Results Sheet'!O$3),'Results Sheet'!M54),"")</f>
        <v/>
      </c>
      <c r="O54" t="str">
        <f>_xlfn.XLOOKUP(P54,hhh!$A:$A,hhh!$AB:$AB,"")</f>
        <v/>
      </c>
      <c r="P54" t="str" cm="1">
        <f t="array" ref="P54">_xlfn.XLOOKUP(N54,_xlfn._xlws.FILTER(hhh!$AA:$AA,hhh!$B:$B='Results Sheet'!O$3),_xlfn._xlws.FILTER(hhh!$A:$A,hhh!$B:$B='Results Sheet'!O$3),"")</f>
        <v/>
      </c>
      <c r="Q54" t="str">
        <f>_xlfn.XLOOKUP(P54,hhh!$A:$A,hhh!$X:$X,"")</f>
        <v/>
      </c>
      <c r="R54" t="str">
        <f>Run!$M52</f>
        <v/>
      </c>
      <c r="S54" t="str">
        <f>IF(Run!$N52=0,"",Run!$N52)</f>
        <v/>
      </c>
      <c r="T54" s="60" t="str">
        <f>Run!$O52</f>
        <v/>
      </c>
      <c r="V54" t="str">
        <f>Run!$Q52</f>
        <v/>
      </c>
      <c r="W54" t="str">
        <f>IF(Run!$R52=0,"",Run!$R52)</f>
        <v/>
      </c>
      <c r="X54" s="60" t="str">
        <f>Run!$S52</f>
        <v/>
      </c>
      <c r="Z54" t="str">
        <f>Run!$U52</f>
        <v/>
      </c>
      <c r="AA54" t="str">
        <f>IF(Run!$V52=0,"",Run!$V52)</f>
        <v/>
      </c>
      <c r="AB54" s="60" t="str">
        <f>Run!$W52</f>
        <v/>
      </c>
      <c r="AC54" t="str">
        <f>'Rope Bridge'!$M52</f>
        <v/>
      </c>
      <c r="AD54" t="str">
        <f>IF('Rope Bridge'!$N52=0,"",'Rope Bridge'!$N52)</f>
        <v/>
      </c>
      <c r="AE54" s="60" t="str">
        <f>'Rope Bridge'!$O52</f>
        <v/>
      </c>
      <c r="AG54" t="str">
        <f>'Rope Bridge'!$Q52</f>
        <v/>
      </c>
      <c r="AH54" t="str">
        <f>IF('Rope Bridge'!$R52=0,"",'Rope Bridge'!$R52)</f>
        <v/>
      </c>
      <c r="AI54" s="60" t="str">
        <f>'Rope Bridge'!$S52</f>
        <v/>
      </c>
      <c r="AK54" t="str">
        <f>'Rope Bridge'!$U52</f>
        <v/>
      </c>
      <c r="AL54" t="str">
        <f>IF('Rope Bridge'!$V52=0,"",'Rope Bridge'!$V52)</f>
        <v/>
      </c>
      <c r="AM54" s="60" t="str">
        <f>'Rope Bridge'!$W52</f>
        <v/>
      </c>
      <c r="AN54" t="str">
        <f>ptt!$M52</f>
        <v/>
      </c>
      <c r="AO54" t="str">
        <f>IF(ptt!$N52=0,"",ptt!$N52)</f>
        <v/>
      </c>
      <c r="AP54" s="60" t="str">
        <f>ptt!$O52</f>
        <v/>
      </c>
      <c r="AR54" t="str">
        <f>ptt!$Q52</f>
        <v/>
      </c>
      <c r="AS54" t="str">
        <f>IF(ptt!$R52=0,"",ptt!$R52)</f>
        <v/>
      </c>
      <c r="AT54" s="60" t="str">
        <f>ptt!$S52</f>
        <v/>
      </c>
      <c r="AV54" t="str">
        <f>ptt!$U52</f>
        <v/>
      </c>
      <c r="AW54" t="str">
        <f>IF(ptt!$V52=0,"",ptt!$V52)</f>
        <v/>
      </c>
      <c r="AX54" s="60" t="str">
        <f>ptt!$W52</f>
        <v/>
      </c>
      <c r="AY54" t="str">
        <f>'Tire Flip'!$M52</f>
        <v/>
      </c>
      <c r="AZ54" t="str">
        <f>IF('Tire Flip'!$N52=0,"",'Tire Flip'!$N52)</f>
        <v/>
      </c>
      <c r="BA54" s="60" t="str">
        <f>'Tire Flip'!$O52</f>
        <v/>
      </c>
      <c r="BC54" t="str">
        <f>'Tire Flip'!$Q52</f>
        <v/>
      </c>
      <c r="BD54" t="str">
        <f>IF('Tire Flip'!$R52=0,"",'Tire Flip'!$R52)</f>
        <v/>
      </c>
      <c r="BE54" s="60" t="str">
        <f>'Tire Flip'!$S52</f>
        <v/>
      </c>
      <c r="BG54" t="str">
        <f>'Tire Flip'!$U52</f>
        <v/>
      </c>
      <c r="BH54" t="str">
        <f>IF('Tire Flip'!$V52=0,"",'Tire Flip'!$V52)</f>
        <v/>
      </c>
      <c r="BI54" s="60" t="str">
        <f>'Tire Flip'!$W52</f>
        <v/>
      </c>
      <c r="BJ54" t="str">
        <f>'Gauntlet CCR'!$M52</f>
        <v/>
      </c>
      <c r="BK54" t="str">
        <f>IF('Gauntlet CCR'!$N52=0,"",'Gauntlet CCR'!$N52)</f>
        <v/>
      </c>
      <c r="BL54" s="60" t="str">
        <f>'Gauntlet CCR'!$O52</f>
        <v/>
      </c>
      <c r="BN54" t="str">
        <f>'Gauntlet CCR'!$Q52</f>
        <v/>
      </c>
      <c r="BO54" t="str">
        <f>IF('Gauntlet CCR'!$R52=0,"",'Gauntlet CCR'!$R52)</f>
        <v/>
      </c>
      <c r="BP54" s="60" t="str">
        <f>'Gauntlet CCR'!$S52</f>
        <v/>
      </c>
      <c r="BR54" t="str">
        <f>'Gauntlet CCR'!$U52</f>
        <v/>
      </c>
      <c r="BS54" t="str">
        <f>IF('Gauntlet CCR'!$V52=0,"",'Gauntlet CCR'!$V52)</f>
        <v/>
      </c>
      <c r="BT54" s="60" t="str">
        <f>'Gauntlet CCR'!$W52</f>
        <v/>
      </c>
      <c r="BU54" t="str">
        <f>'Ultimate Raider Male'!$M52</f>
        <v/>
      </c>
      <c r="BV54" t="str">
        <f>IF('Ultimate Raider Male'!$N52=0,"",'Ultimate Raider Male'!$N52)</f>
        <v/>
      </c>
      <c r="BW54" s="60" t="str">
        <f>'Ultimate Raider Male'!$O52</f>
        <v/>
      </c>
      <c r="BY54" t="str">
        <f>'Ultimate Raider Male'!$Q52</f>
        <v/>
      </c>
      <c r="BZ54" t="str">
        <f>IF('Ultimate Raider Male'!$R52=0,"",'Ultimate Raider Male'!$R52)</f>
        <v/>
      </c>
      <c r="CA54" s="60" t="str">
        <f>'Ultimate Raider Male'!$S52</f>
        <v/>
      </c>
      <c r="CC54" t="str">
        <f>'Ultimate Raider Male'!$U52</f>
        <v/>
      </c>
      <c r="CD54" t="str">
        <f>IF('Ultimate Raider Male'!$V52=0,"",'Ultimate Raider Male'!$V52)</f>
        <v/>
      </c>
      <c r="CE54" s="60" t="str">
        <f>'Ultimate Raider Male'!$W52</f>
        <v/>
      </c>
      <c r="CF54" t="str">
        <f>'Ultimate Raider Female'!$M52</f>
        <v/>
      </c>
      <c r="CG54" t="str">
        <f>IF('Ultimate Raider Female'!$N52=0,"",'Ultimate Raider Female'!$N52)</f>
        <v/>
      </c>
      <c r="CH54" s="60" t="str">
        <f>'Ultimate Raider Female'!$O52</f>
        <v/>
      </c>
      <c r="CL54" s="60"/>
      <c r="CP54" s="60"/>
      <c r="CQ54" t="str">
        <f>'Event 8'!$M52</f>
        <v/>
      </c>
      <c r="CR54" t="str">
        <f>IF('Event 8'!$N52=0,"",'Event 8'!$N52)</f>
        <v/>
      </c>
      <c r="CS54" s="60" t="str">
        <f>'Event 8'!$O52</f>
        <v/>
      </c>
      <c r="CU54" t="str">
        <f>'Event 8'!$Q52</f>
        <v/>
      </c>
      <c r="CV54" t="str">
        <f>IF('Event 8'!$R52=0,"",'Event 8'!$R52)</f>
        <v/>
      </c>
      <c r="CW54" s="60" t="str">
        <f>'Event 8'!$S52</f>
        <v/>
      </c>
      <c r="CY54" t="str">
        <f>'Event 8'!$U52</f>
        <v/>
      </c>
      <c r="CZ54" t="str">
        <f>IF('Event 8'!$V52=0,"",'Event 8'!$V52)</f>
        <v/>
      </c>
      <c r="DA54" s="60" t="str">
        <f>'Event 8'!$W52</f>
        <v/>
      </c>
      <c r="DB54" t="str">
        <f>'Event 9'!$M52</f>
        <v/>
      </c>
      <c r="DC54" t="str">
        <f>IF('Event 9'!$N52=0,"",'Event 9'!$N52)</f>
        <v/>
      </c>
      <c r="DD54" s="60" t="str">
        <f>'Event 9'!$O52</f>
        <v/>
      </c>
      <c r="DF54" t="str">
        <f>'Event 9'!$Q52</f>
        <v/>
      </c>
      <c r="DG54" t="str">
        <f>IF('Event 9'!$R52=0,"",'Event 9'!$R52)</f>
        <v/>
      </c>
      <c r="DH54" s="60" t="str">
        <f>'Event 9'!$S52</f>
        <v/>
      </c>
      <c r="DJ54" t="str">
        <f>'Event 9'!$U52</f>
        <v/>
      </c>
      <c r="DK54" t="str">
        <f>IF('Event 9'!$V52=0,"",'Event 9'!$V52)</f>
        <v/>
      </c>
      <c r="DL54" s="60" t="str">
        <f>'Event 9'!$W52</f>
        <v/>
      </c>
      <c r="DM54" t="str">
        <f>'Event 10'!$M52</f>
        <v/>
      </c>
      <c r="DN54" t="str">
        <f>IF('Event 10'!$N52=0,"",'Event 10'!$N52)</f>
        <v/>
      </c>
      <c r="DO54" s="60" t="str">
        <f>'Event 10'!$O52</f>
        <v/>
      </c>
      <c r="DQ54" t="str">
        <f>'Event 10'!$Q52</f>
        <v/>
      </c>
      <c r="DR54" t="str">
        <f>IF('Event 10'!$R52=0,"",'Event 10'!$R52)</f>
        <v/>
      </c>
      <c r="DS54" s="60" t="str">
        <f>'Event 10'!$S52</f>
        <v/>
      </c>
      <c r="DU54" t="str">
        <f>'Event 10'!$U52</f>
        <v/>
      </c>
      <c r="DV54" t="str">
        <f>IF('Event 10'!$V52=0,"",'Event 10'!$V52)</f>
        <v/>
      </c>
      <c r="DW54" s="60" t="str">
        <f>'Event 10'!$W52</f>
        <v/>
      </c>
    </row>
  </sheetData>
  <mergeCells count="22">
    <mergeCell ref="O1:Q1"/>
    <mergeCell ref="C2:Q2"/>
    <mergeCell ref="Z1:AB1"/>
    <mergeCell ref="R2:AB2"/>
    <mergeCell ref="AK1:AM1"/>
    <mergeCell ref="AC2:AM2"/>
    <mergeCell ref="AV1:AX1"/>
    <mergeCell ref="AN2:AX2"/>
    <mergeCell ref="BG1:BI1"/>
    <mergeCell ref="AY2:BI2"/>
    <mergeCell ref="BR1:BT1"/>
    <mergeCell ref="BJ2:BT2"/>
    <mergeCell ref="DJ1:DL1"/>
    <mergeCell ref="DB2:DL2"/>
    <mergeCell ref="DU1:DW1"/>
    <mergeCell ref="DM2:DW2"/>
    <mergeCell ref="CC1:CE1"/>
    <mergeCell ref="BU2:CE2"/>
    <mergeCell ref="CN1:CP1"/>
    <mergeCell ref="CF2:CP2"/>
    <mergeCell ref="CY1:DA1"/>
    <mergeCell ref="CQ2:DA2"/>
  </mergeCells>
  <printOptions horizontalCentered="1"/>
  <pageMargins left="0.2" right="0.2" top="0.25" bottom="0.25" header="0" footer="0"/>
  <pageSetup scale="90" fitToWidth="0" fitToHeight="2" orientation="landscape" r:id="rId1"/>
  <rowBreaks count="1" manualBreakCount="1">
    <brk id="39" min="2" max="126" man="1"/>
  </rowBreaks>
  <colBreaks count="10" manualBreakCount="10">
    <brk id="17" max="38" man="1"/>
    <brk id="28" max="38" man="1"/>
    <brk id="39" max="38" man="1"/>
    <brk id="50" max="38" man="1"/>
    <brk id="61" max="38" man="1"/>
    <brk id="72" max="38" man="1"/>
    <brk id="83" max="38" man="1"/>
    <brk id="94" max="38" man="1"/>
    <brk id="105" max="38" man="1"/>
    <brk id="116" max="38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182637-FB3C-4D02-831E-0132FF4DE72C}">
  <sheetPr>
    <tabColor theme="7"/>
  </sheetPr>
  <dimension ref="A1:W52"/>
  <sheetViews>
    <sheetView workbookViewId="0">
      <pane xSplit="1" ySplit="2" topLeftCell="B3" activePane="bottomRight" state="frozen"/>
      <selection activeCell="I1" sqref="I1:K1048576"/>
      <selection pane="topRight" activeCell="I1" sqref="I1:K1048576"/>
      <selection pane="bottomLeft" activeCell="I1" sqref="I1:K1048576"/>
      <selection pane="bottomRight" activeCell="I1" sqref="I1:K1048576"/>
    </sheetView>
  </sheetViews>
  <sheetFormatPr defaultRowHeight="14.4" x14ac:dyDescent="0.3"/>
  <cols>
    <col min="1" max="1" width="17.6640625" customWidth="1"/>
    <col min="4" max="4" width="0" hidden="1" customWidth="1"/>
    <col min="6" max="7" width="8.6640625" hidden="1" customWidth="1"/>
    <col min="8" max="8" width="11.44140625" customWidth="1"/>
    <col min="9" max="11" width="8.6640625" hidden="1" customWidth="1"/>
    <col min="12" max="12" width="3.33203125" style="5" customWidth="1"/>
    <col min="13" max="14" width="8.6640625" customWidth="1"/>
    <col min="16" max="16" width="2.5546875" customWidth="1"/>
    <col min="20" max="20" width="2.5546875" customWidth="1"/>
  </cols>
  <sheetData>
    <row r="1" spans="1:23" ht="18" x14ac:dyDescent="0.35">
      <c r="A1" s="7" t="str">
        <f>Setup!E9</f>
        <v>Event 8</v>
      </c>
      <c r="L1" s="29"/>
      <c r="M1" s="1" t="s">
        <v>7</v>
      </c>
      <c r="N1" s="3" t="s">
        <v>9</v>
      </c>
      <c r="P1" s="29"/>
      <c r="Q1" s="1" t="s">
        <v>7</v>
      </c>
      <c r="R1" s="3" t="s">
        <v>10</v>
      </c>
      <c r="T1" s="29"/>
      <c r="U1" s="1" t="s">
        <v>7</v>
      </c>
      <c r="V1" s="3" t="s">
        <v>11</v>
      </c>
    </row>
    <row r="2" spans="1:23" x14ac:dyDescent="0.3">
      <c r="A2" s="8" t="s">
        <v>4</v>
      </c>
      <c r="B2" s="8" t="s">
        <v>5</v>
      </c>
      <c r="C2" s="8" t="s">
        <v>1</v>
      </c>
      <c r="D2" s="8" t="s">
        <v>2</v>
      </c>
      <c r="E2" s="8" t="s">
        <v>3</v>
      </c>
      <c r="F2" s="8" t="s">
        <v>23</v>
      </c>
      <c r="G2" s="8" t="s">
        <v>21</v>
      </c>
      <c r="H2" s="8" t="s">
        <v>26</v>
      </c>
      <c r="I2" s="8" t="s">
        <v>22</v>
      </c>
      <c r="J2" s="8" t="s">
        <v>19</v>
      </c>
      <c r="K2" s="8" t="s">
        <v>20</v>
      </c>
      <c r="L2" s="54"/>
      <c r="M2" s="8" t="s">
        <v>6</v>
      </c>
      <c r="N2" s="8" t="s">
        <v>0</v>
      </c>
      <c r="O2" s="8" t="s">
        <v>1</v>
      </c>
      <c r="P2" s="29"/>
      <c r="Q2" s="8" t="s">
        <v>6</v>
      </c>
      <c r="R2" s="8" t="s">
        <v>0</v>
      </c>
      <c r="S2" s="8" t="s">
        <v>1</v>
      </c>
      <c r="T2" s="29"/>
      <c r="U2" s="8" t="s">
        <v>6</v>
      </c>
      <c r="V2" s="8" t="s">
        <v>0</v>
      </c>
      <c r="W2" s="8" t="s">
        <v>1</v>
      </c>
    </row>
    <row r="3" spans="1:23" x14ac:dyDescent="0.3">
      <c r="A3" t="str">
        <f>TEXT(Setup!A2,"")</f>
        <v>Carrollton 1</v>
      </c>
      <c r="B3" t="str">
        <f>TEXT(Setup!B2,"")</f>
        <v>Male</v>
      </c>
      <c r="C3" s="6"/>
      <c r="D3" s="6"/>
      <c r="E3" s="4" t="str">
        <f>IFERROR(TIME(0, LEFT(C3,FIND(":",C3)-1),RIGHT(C3,LEN(C3)-FIND(":",C3)))+(MOD(RIGHT(C3,LEN(C3)-FIND(":",C3)),1)/86400),"")</f>
        <v/>
      </c>
      <c r="F3" t="str" cm="1">
        <f t="array" ref="F3">IF(ISNUMBER(E3),SUMPRODUCT((B$3:B$52=B3)*(E$3:E$52&lt;E3))+1,"")</f>
        <v/>
      </c>
      <c r="G3">
        <f>_xlfn.XLOOKUP(A3,Run!A:A,Run!E:E,"")</f>
        <v>7.9745370370370369E-3</v>
      </c>
      <c r="H3" t="str" cm="1">
        <f t="array" ref="H3">IF(E3&lt;&gt;"",SUMPRODUCT((B$3:B$52=B3)*(I$3:I$52&lt;I3))+1,"")</f>
        <v/>
      </c>
      <c r="I3" t="str">
        <f>IFERROR(F3+G3,"")</f>
        <v/>
      </c>
      <c r="J3" t="e">
        <f>AND(ISNUMBER(VALUE(LEFT(C3,FIND(":",C3)-1))),ISNUMBER(VALUE(RIGHT(C3,LEN(C3)-FIND(":",C3)))),VALUE(LEFT(C3,FIND(":",C3)-1))&lt;60,VALUE(RIGHT(C3,LEN(C3)-FIND(":",C3)))&lt;60,ISNUMBER(TIME(0,VALUE(LEFT(C3,FIND(":",C3)-1)),VALUE(RIGHT(C3,LEN(C3)-FIND(":",C3))))))</f>
        <v>#VALUE!</v>
      </c>
      <c r="K3" t="e">
        <f>AND(ISNUMBER(VALUE(LEFT(D3,FIND(":",D3)-1))),ISNUMBER(VALUE(RIGHT(D3,LEN(D3)-FIND(":",D3)))),VALUE(LEFT(D3,FIND(":",D3)-1))&lt;60,VALUE(RIGHT(D3,LEN(D3)-FIND(":",D3)))&lt;60,ISNUMBER(TIME(0,VALUE(LEFT(D3,FIND(":",D3)-1)),VALUE(RIGHT(D3,LEN(D3)-FIND(":",D3))))))</f>
        <v>#VALUE!</v>
      </c>
      <c r="L3" s="29"/>
      <c r="M3" t="str">
        <f t="shared" ref="M3:M6" si="0">IF(N3="","",_xlfn.XLOOKUP(N3,$A:$A,$H:$H,""))</f>
        <v/>
      </c>
      <c r="N3" t="str" cm="1">
        <f t="array" ref="N3:N6">_xlfn.SORTBY(_xlfn._xlws.FILTER($A:$A,$B:$B=N$1),_xlfn._xlws.FILTER($I:$I,$B:$B=N$1))</f>
        <v>Carrollton 1</v>
      </c>
      <c r="O3" s="4" t="str">
        <f t="shared" ref="O3:O6" si="1">IF(N3="","",_xlfn.XLOOKUP(N3,$A:$A,$E:$E,""))</f>
        <v/>
      </c>
      <c r="P3" s="29"/>
      <c r="Q3" t="str">
        <f t="shared" ref="Q3:Q6" si="2">IF(R3="","",_xlfn.XLOOKUP(R3,$A:$A,$H:$H,""))</f>
        <v/>
      </c>
      <c r="R3" t="str" cm="1">
        <f t="array" ref="R3:R6">_xlfn.SORTBY(_xlfn._xlws.FILTER($A:$A,$B:$B=R$1),_xlfn._xlws.FILTER($I:$I,$B:$B=R$1))</f>
        <v>Carrollton 2</v>
      </c>
      <c r="S3" s="4" t="str">
        <f t="shared" ref="S3:S6" si="3">IF(R3="","",_xlfn.XLOOKUP(R3,$A:$A,$E:$E,""))</f>
        <v/>
      </c>
      <c r="T3" s="29"/>
      <c r="U3" t="str">
        <f t="shared" ref="U3:U6" si="4">IF(V3="","",_xlfn.XLOOKUP(V3,$A:$A,$H:$H,""))</f>
        <v/>
      </c>
      <c r="V3" t="str" cm="1">
        <f t="array" ref="V3:V9">_xlfn.SORTBY(_xlfn._xlws.FILTER($A:$A,$B:$B=V$1),_xlfn._xlws.FILTER($I:$I,$B:$B=V$1))</f>
        <v>Daniel</v>
      </c>
      <c r="W3" s="4" t="str">
        <f t="shared" ref="W3:W6" si="5">IF(V3="","",_xlfn.XLOOKUP(V3,$A:$A,$E:$E,""))</f>
        <v/>
      </c>
    </row>
    <row r="4" spans="1:23" x14ac:dyDescent="0.3">
      <c r="A4" t="str">
        <f>TEXT(Setup!A3,"")</f>
        <v>Carrollton 2</v>
      </c>
      <c r="B4" t="str">
        <f>TEXT(Setup!B3,"")</f>
        <v>Female</v>
      </c>
      <c r="C4" s="6"/>
      <c r="D4" s="6"/>
      <c r="E4" s="4" t="str">
        <f t="shared" ref="E4:E52" si="6">IFERROR(TIME(0, LEFT(C4,FIND(":",C4)-1),RIGHT(C4,LEN(C4)-FIND(":",C4)))+(MOD(RIGHT(C4,LEN(C4)-FIND(":",C4)),1)/86400),"")</f>
        <v/>
      </c>
      <c r="F4" t="str" cm="1">
        <f t="array" ref="F4">IF(ISNUMBER(E4),SUMPRODUCT((B$3:B$52=B4)*(E$3:E$52&lt;E4))+1,"")</f>
        <v/>
      </c>
      <c r="G4">
        <f>_xlfn.XLOOKUP(A4,Run!A:A,Run!E:E,"")</f>
        <v>1.1724537037037037E-2</v>
      </c>
      <c r="H4" t="str" cm="1">
        <f t="array" ref="H4">IF(E4&lt;&gt;"",SUMPRODUCT((B$3:B$52=B4)*(I$3:I$52&lt;I4))+1,"")</f>
        <v/>
      </c>
      <c r="I4" t="str">
        <f t="shared" ref="I4:I52" si="7">IFERROR(F4+G4,"")</f>
        <v/>
      </c>
      <c r="J4" t="e">
        <f t="shared" ref="J4:K52" si="8">AND(ISNUMBER(VALUE(LEFT(C4,FIND(":",C4)-1))),ISNUMBER(VALUE(RIGHT(C4,LEN(C4)-FIND(":",C4)))),VALUE(LEFT(C4,FIND(":",C4)-1))&lt;60,VALUE(RIGHT(C4,LEN(C4)-FIND(":",C4)))&lt;60,ISNUMBER(TIME(0,VALUE(LEFT(C4,FIND(":",C4)-1)),VALUE(RIGHT(C4,LEN(C4)-FIND(":",C4))))))</f>
        <v>#VALUE!</v>
      </c>
      <c r="K4" t="e">
        <f t="shared" si="8"/>
        <v>#VALUE!</v>
      </c>
      <c r="L4" s="29"/>
      <c r="M4" t="str">
        <f t="shared" si="0"/>
        <v/>
      </c>
      <c r="N4" t="str">
        <v>Cherokee 1</v>
      </c>
      <c r="O4" s="4" t="str">
        <f t="shared" si="1"/>
        <v/>
      </c>
      <c r="P4" s="29"/>
      <c r="Q4" t="str">
        <f t="shared" si="2"/>
        <v/>
      </c>
      <c r="R4" t="str">
        <v>Cherokee 1</v>
      </c>
      <c r="S4" s="4" t="str">
        <f t="shared" si="3"/>
        <v/>
      </c>
      <c r="T4" s="29"/>
      <c r="U4" t="str">
        <f t="shared" si="4"/>
        <v/>
      </c>
      <c r="V4" t="str">
        <v>Jefferson</v>
      </c>
      <c r="W4" s="4" t="str">
        <f t="shared" si="5"/>
        <v/>
      </c>
    </row>
    <row r="5" spans="1:23" x14ac:dyDescent="0.3">
      <c r="A5" t="str">
        <f>TEXT(Setup!A4,"")</f>
        <v>Cherokee 1</v>
      </c>
      <c r="B5" t="str">
        <f>TEXT(Setup!B4,"")</f>
        <v>Female</v>
      </c>
      <c r="C5" s="6"/>
      <c r="D5" s="6"/>
      <c r="E5" s="4" t="str">
        <f t="shared" si="6"/>
        <v/>
      </c>
      <c r="F5" t="str" cm="1">
        <f t="array" ref="F5">IF(ISNUMBER(E5),SUMPRODUCT((B$3:B$52=B5)*(E$3:E$52&lt;E5))+1,"")</f>
        <v/>
      </c>
      <c r="G5">
        <f>_xlfn.XLOOKUP(A5,Run!A:A,Run!E:E,"")</f>
        <v>1.0092592592592592E-2</v>
      </c>
      <c r="H5" t="str" cm="1">
        <f t="array" ref="H5">IF(E5&lt;&gt;"",SUMPRODUCT((B$3:B$52=B5)*(I$3:I$52&lt;I5))+1,"")</f>
        <v/>
      </c>
      <c r="I5" t="str">
        <f t="shared" si="7"/>
        <v/>
      </c>
      <c r="J5" t="e">
        <f t="shared" si="8"/>
        <v>#VALUE!</v>
      </c>
      <c r="K5" t="e">
        <f t="shared" si="8"/>
        <v>#VALUE!</v>
      </c>
      <c r="L5" s="29"/>
      <c r="M5" t="str">
        <f t="shared" si="0"/>
        <v/>
      </c>
      <c r="N5" t="str">
        <v>N. Gwinnett 1</v>
      </c>
      <c r="O5" s="4" t="str">
        <f t="shared" si="1"/>
        <v/>
      </c>
      <c r="P5" s="29"/>
      <c r="Q5" t="str">
        <f t="shared" si="2"/>
        <v/>
      </c>
      <c r="R5" t="str">
        <v>N. Gwinnett 2</v>
      </c>
      <c r="S5" s="4" t="str">
        <f t="shared" si="3"/>
        <v/>
      </c>
      <c r="T5" s="29"/>
      <c r="U5" t="str">
        <f t="shared" si="4"/>
        <v/>
      </c>
      <c r="V5" t="str">
        <v>N. Gwinnett 3</v>
      </c>
      <c r="W5" s="4" t="str">
        <f t="shared" si="5"/>
        <v/>
      </c>
    </row>
    <row r="6" spans="1:23" x14ac:dyDescent="0.3">
      <c r="A6" t="str">
        <f>TEXT(Setup!A5,"")</f>
        <v>Cherokee 1</v>
      </c>
      <c r="B6" t="str">
        <f>TEXT(Setup!B5,"")</f>
        <v>Male</v>
      </c>
      <c r="C6" s="6"/>
      <c r="D6" s="6"/>
      <c r="E6" s="4" t="str">
        <f t="shared" si="6"/>
        <v/>
      </c>
      <c r="F6" t="str" cm="1">
        <f t="array" ref="F6">IF(ISNUMBER(E6),SUMPRODUCT((B$3:B$52=B6)*(E$3:E$52&lt;E6))+1,"")</f>
        <v/>
      </c>
      <c r="G6">
        <f>_xlfn.XLOOKUP(A6,Run!A:A,Run!E:E,"")</f>
        <v>1.0092592592592592E-2</v>
      </c>
      <c r="H6" t="str" cm="1">
        <f t="array" ref="H6">IF(E6&lt;&gt;"",SUMPRODUCT((B$3:B$52=B6)*(I$3:I$52&lt;I6))+1,"")</f>
        <v/>
      </c>
      <c r="I6" t="str">
        <f t="shared" si="7"/>
        <v/>
      </c>
      <c r="J6" t="e">
        <f t="shared" si="8"/>
        <v>#VALUE!</v>
      </c>
      <c r="K6" t="e">
        <f t="shared" si="8"/>
        <v>#VALUE!</v>
      </c>
      <c r="L6" s="29"/>
      <c r="M6" t="str">
        <f t="shared" si="0"/>
        <v/>
      </c>
      <c r="N6" t="str">
        <v>Wheeler 1</v>
      </c>
      <c r="O6" s="4" t="str">
        <f t="shared" si="1"/>
        <v/>
      </c>
      <c r="P6" s="29"/>
      <c r="Q6" t="str">
        <f t="shared" si="2"/>
        <v/>
      </c>
      <c r="R6" t="str">
        <v>Wheeler 2</v>
      </c>
      <c r="S6" s="4" t="str">
        <f t="shared" si="3"/>
        <v/>
      </c>
      <c r="T6" s="29"/>
      <c r="U6" t="str">
        <f t="shared" si="4"/>
        <v/>
      </c>
      <c r="V6" t="str">
        <v>Marietta</v>
      </c>
      <c r="W6" s="4" t="str">
        <f t="shared" si="5"/>
        <v/>
      </c>
    </row>
    <row r="7" spans="1:23" x14ac:dyDescent="0.3">
      <c r="A7" t="str">
        <f>TEXT(Setup!A6,"")</f>
        <v>Daniel</v>
      </c>
      <c r="B7" t="str">
        <f>TEXT(Setup!B6,"")</f>
        <v>Mixed</v>
      </c>
      <c r="C7" s="6"/>
      <c r="D7" s="6"/>
      <c r="E7" s="4" t="str">
        <f t="shared" si="6"/>
        <v/>
      </c>
      <c r="F7" t="str" cm="1">
        <f t="array" ref="F7">IF(ISNUMBER(E7),SUMPRODUCT((B$3:B$52=B7)*(E$3:E$52&lt;E7))+1,"")</f>
        <v/>
      </c>
      <c r="G7">
        <f>_xlfn.XLOOKUP(A7,Run!A:A,Run!E:E,"")</f>
        <v>1.0811689814814814E-2</v>
      </c>
      <c r="H7" t="str" cm="1">
        <f t="array" ref="H7">IF(E7&lt;&gt;"",SUMPRODUCT((B$3:B$52=B7)*(I$3:I$52&lt;I7))+1,"")</f>
        <v/>
      </c>
      <c r="I7" t="str">
        <f t="shared" si="7"/>
        <v/>
      </c>
      <c r="J7" t="e">
        <f t="shared" si="8"/>
        <v>#VALUE!</v>
      </c>
      <c r="K7" t="e">
        <f t="shared" si="8"/>
        <v>#VALUE!</v>
      </c>
      <c r="L7" s="29"/>
      <c r="M7" t="str">
        <f>IF(N7="","",_xlfn.XLOOKUP(N7,$A:$A,$H:$H,""))</f>
        <v/>
      </c>
      <c r="O7" s="4" t="str">
        <f>IF(N7="","",_xlfn.XLOOKUP(N7,$A:$A,$E:$E,""))</f>
        <v/>
      </c>
      <c r="P7" s="29"/>
      <c r="Q7" t="str">
        <f>IF(R7="","",_xlfn.XLOOKUP(R7,$A:$A,$H:$H,""))</f>
        <v/>
      </c>
      <c r="S7" s="4" t="str">
        <f>IF(R7="","",_xlfn.XLOOKUP(R7,$A:$A,$E:$E,""))</f>
        <v/>
      </c>
      <c r="T7" s="29"/>
      <c r="U7" t="str">
        <f>IF(V7="","",_xlfn.XLOOKUP(V7,$A:$A,$H:$H,""))</f>
        <v/>
      </c>
      <c r="V7" t="str">
        <v>Woodstock</v>
      </c>
      <c r="W7" s="4" t="str">
        <f>IF(V7="","",_xlfn.XLOOKUP(V7,$A:$A,$E:$E,""))</f>
        <v/>
      </c>
    </row>
    <row r="8" spans="1:23" x14ac:dyDescent="0.3">
      <c r="A8" t="str">
        <f>TEXT(Setup!A7,"")</f>
        <v>Jefferson</v>
      </c>
      <c r="B8" t="str">
        <f>TEXT(Setup!B7,"")</f>
        <v>Mixed</v>
      </c>
      <c r="C8" s="6"/>
      <c r="D8" s="6"/>
      <c r="E8" s="4" t="str">
        <f t="shared" si="6"/>
        <v/>
      </c>
      <c r="F8" t="str" cm="1">
        <f t="array" ref="F8">IF(ISNUMBER(E8),SUMPRODUCT((B$3:B$52=B8)*(E$3:E$52&lt;E8))+1,"")</f>
        <v/>
      </c>
      <c r="G8">
        <f>_xlfn.XLOOKUP(A8,Run!A:A,Run!E:E,"")</f>
        <v>1.0422244727366255E-2</v>
      </c>
      <c r="H8" t="str" cm="1">
        <f t="array" ref="H8">IF(E8&lt;&gt;"",SUMPRODUCT((B$3:B$52=B8)*(I$3:I$52&lt;I8))+1,"")</f>
        <v/>
      </c>
      <c r="I8" t="str">
        <f t="shared" si="7"/>
        <v/>
      </c>
      <c r="J8" t="e">
        <f t="shared" si="8"/>
        <v>#VALUE!</v>
      </c>
      <c r="K8" t="e">
        <f t="shared" si="8"/>
        <v>#VALUE!</v>
      </c>
      <c r="L8" s="29"/>
      <c r="M8" t="str">
        <f t="shared" ref="M8:M52" si="9">IF(N8="","",_xlfn.XLOOKUP(N8,$A:$A,$H:$H,""))</f>
        <v/>
      </c>
      <c r="O8" s="4" t="str">
        <f t="shared" ref="O8:O52" si="10">IF(N8="","",_xlfn.XLOOKUP(N8,$A:$A,$E:$E,""))</f>
        <v/>
      </c>
      <c r="P8" s="29"/>
      <c r="Q8" t="str">
        <f t="shared" ref="Q8:Q52" si="11">IF(R8="","",_xlfn.XLOOKUP(R8,$A:$A,$H:$H,""))</f>
        <v/>
      </c>
      <c r="S8" s="4" t="str">
        <f t="shared" ref="S8:S52" si="12">IF(R8="","",_xlfn.XLOOKUP(R8,$A:$A,$E:$E,""))</f>
        <v/>
      </c>
      <c r="T8" s="29"/>
      <c r="U8" t="str">
        <f t="shared" ref="U8:U52" si="13">IF(V8="","",_xlfn.XLOOKUP(V8,$A:$A,$H:$H,""))</f>
        <v/>
      </c>
      <c r="V8" t="str">
        <v>Raider 1</v>
      </c>
      <c r="W8" s="4" t="str">
        <f t="shared" ref="W8:W52" si="14">IF(V8="","",_xlfn.XLOOKUP(V8,$A:$A,$E:$E,""))</f>
        <v/>
      </c>
    </row>
    <row r="9" spans="1:23" x14ac:dyDescent="0.3">
      <c r="A9" t="str">
        <f>TEXT(Setup!A8,"")</f>
        <v>N. Gwinnett 2</v>
      </c>
      <c r="B9" t="str">
        <f>TEXT(Setup!B8,"")</f>
        <v>Female</v>
      </c>
      <c r="C9" s="6"/>
      <c r="D9" s="6"/>
      <c r="E9" s="4" t="str">
        <f t="shared" si="6"/>
        <v/>
      </c>
      <c r="F9" t="str" cm="1">
        <f t="array" ref="F9">IF(ISNUMBER(E9),SUMPRODUCT((B$3:B$52=B9)*(E$3:E$52&lt;E9))+1,"")</f>
        <v/>
      </c>
      <c r="G9">
        <f>_xlfn.XLOOKUP(A9,Run!A:A,Run!E:E,"")</f>
        <v>1.2076620370370371E-2</v>
      </c>
      <c r="H9" t="str" cm="1">
        <f t="array" ref="H9">IF(E9&lt;&gt;"",SUMPRODUCT((B$3:B$52=B9)*(I$3:I$52&lt;I9))+1,"")</f>
        <v/>
      </c>
      <c r="I9" t="str">
        <f t="shared" si="7"/>
        <v/>
      </c>
      <c r="J9" t="e">
        <f t="shared" si="8"/>
        <v>#VALUE!</v>
      </c>
      <c r="K9" t="e">
        <f t="shared" si="8"/>
        <v>#VALUE!</v>
      </c>
      <c r="L9" s="29"/>
      <c r="M9" t="str">
        <f t="shared" si="9"/>
        <v/>
      </c>
      <c r="O9" s="4" t="str">
        <f t="shared" si="10"/>
        <v/>
      </c>
      <c r="P9" s="29"/>
      <c r="Q9" t="str">
        <f t="shared" si="11"/>
        <v/>
      </c>
      <c r="S9" s="4" t="str">
        <f t="shared" si="12"/>
        <v/>
      </c>
      <c r="T9" s="29"/>
      <c r="U9" t="str">
        <f t="shared" si="13"/>
        <v/>
      </c>
      <c r="V9" t="str">
        <v>Raider 2</v>
      </c>
      <c r="W9" s="4" t="str">
        <f t="shared" si="14"/>
        <v/>
      </c>
    </row>
    <row r="10" spans="1:23" x14ac:dyDescent="0.3">
      <c r="A10" t="str">
        <f>TEXT(Setup!A9,"")</f>
        <v>N. Gwinnett 3</v>
      </c>
      <c r="B10" t="str">
        <f>TEXT(Setup!B9,"")</f>
        <v>Mixed</v>
      </c>
      <c r="C10" s="6"/>
      <c r="D10" s="6"/>
      <c r="E10" s="4" t="str">
        <f t="shared" si="6"/>
        <v/>
      </c>
      <c r="F10" t="str" cm="1">
        <f t="array" ref="F10">IF(ISNUMBER(E10),SUMPRODUCT((B$3:B$52=B10)*(E$3:E$52&lt;E10))+1,"")</f>
        <v/>
      </c>
      <c r="G10">
        <f>_xlfn.XLOOKUP(A10,Run!A:A,Run!E:E,"")</f>
        <v>1.0971875000000001E-2</v>
      </c>
      <c r="H10" t="str" cm="1">
        <f t="array" ref="H10">IF(E10&lt;&gt;"",SUMPRODUCT((B$3:B$52=B10)*(I$3:I$52&lt;I10))+1,"")</f>
        <v/>
      </c>
      <c r="I10" t="str">
        <f t="shared" si="7"/>
        <v/>
      </c>
      <c r="J10" t="e">
        <f t="shared" si="8"/>
        <v>#VALUE!</v>
      </c>
      <c r="K10" t="e">
        <f t="shared" si="8"/>
        <v>#VALUE!</v>
      </c>
      <c r="L10" s="29"/>
      <c r="M10" t="str">
        <f t="shared" si="9"/>
        <v/>
      </c>
      <c r="O10" s="4" t="str">
        <f t="shared" si="10"/>
        <v/>
      </c>
      <c r="P10" s="29"/>
      <c r="Q10" t="str">
        <f t="shared" si="11"/>
        <v/>
      </c>
      <c r="S10" s="4" t="str">
        <f t="shared" si="12"/>
        <v/>
      </c>
      <c r="T10" s="29"/>
      <c r="U10" t="str">
        <f t="shared" si="13"/>
        <v/>
      </c>
      <c r="W10" s="4" t="str">
        <f t="shared" si="14"/>
        <v/>
      </c>
    </row>
    <row r="11" spans="1:23" x14ac:dyDescent="0.3">
      <c r="A11" t="str">
        <f>TEXT(Setup!A10,"")</f>
        <v>N. Gwinnett 1</v>
      </c>
      <c r="B11" t="str">
        <f>TEXT(Setup!B10,"")</f>
        <v>Male</v>
      </c>
      <c r="C11" s="6"/>
      <c r="D11" s="6"/>
      <c r="E11" s="4" t="str">
        <f t="shared" si="6"/>
        <v/>
      </c>
      <c r="F11" t="str" cm="1">
        <f t="array" ref="F11">IF(ISNUMBER(E11),SUMPRODUCT((B$3:B$52=B11)*(E$3:E$52&lt;E11))+1,"")</f>
        <v/>
      </c>
      <c r="G11">
        <f>_xlfn.XLOOKUP(A11,Run!A:A,Run!E:E,"")</f>
        <v>9.1435185185185178E-3</v>
      </c>
      <c r="H11" t="str" cm="1">
        <f t="array" ref="H11">IF(E11&lt;&gt;"",SUMPRODUCT((B$3:B$52=B11)*(I$3:I$52&lt;I11))+1,"")</f>
        <v/>
      </c>
      <c r="I11" t="str">
        <f t="shared" si="7"/>
        <v/>
      </c>
      <c r="J11" t="e">
        <f t="shared" si="8"/>
        <v>#VALUE!</v>
      </c>
      <c r="K11" t="e">
        <f t="shared" si="8"/>
        <v>#VALUE!</v>
      </c>
      <c r="L11" s="29"/>
      <c r="M11" t="str">
        <f t="shared" si="9"/>
        <v/>
      </c>
      <c r="O11" s="4" t="str">
        <f t="shared" si="10"/>
        <v/>
      </c>
      <c r="P11" s="29"/>
      <c r="Q11" t="str">
        <f t="shared" si="11"/>
        <v/>
      </c>
      <c r="S11" s="4" t="str">
        <f t="shared" si="12"/>
        <v/>
      </c>
      <c r="T11" s="29"/>
      <c r="U11" t="str">
        <f t="shared" si="13"/>
        <v/>
      </c>
      <c r="W11" s="4" t="str">
        <f t="shared" si="14"/>
        <v/>
      </c>
    </row>
    <row r="12" spans="1:23" x14ac:dyDescent="0.3">
      <c r="A12" t="str">
        <f>TEXT(Setup!A11,"")</f>
        <v>Marietta</v>
      </c>
      <c r="B12" t="str">
        <f>TEXT(Setup!B11,"")</f>
        <v>Mixed</v>
      </c>
      <c r="C12" s="6"/>
      <c r="D12" s="6"/>
      <c r="E12" s="4" t="str">
        <f t="shared" si="6"/>
        <v/>
      </c>
      <c r="F12" t="str" cm="1">
        <f t="array" ref="F12">IF(ISNUMBER(E12),SUMPRODUCT((B$3:B$52=B12)*(E$3:E$52&lt;E12))+1,"")</f>
        <v/>
      </c>
      <c r="G12">
        <f>_xlfn.XLOOKUP(A12,Run!A:A,Run!E:E,"")</f>
        <v>1.0836689814814815E-2</v>
      </c>
      <c r="H12" t="str" cm="1">
        <f t="array" ref="H12">IF(E12&lt;&gt;"",SUMPRODUCT((B$3:B$52=B12)*(I$3:I$52&lt;I12))+1,"")</f>
        <v/>
      </c>
      <c r="I12" t="str">
        <f t="shared" si="7"/>
        <v/>
      </c>
      <c r="J12" t="e">
        <f t="shared" si="8"/>
        <v>#VALUE!</v>
      </c>
      <c r="K12" t="e">
        <f t="shared" si="8"/>
        <v>#VALUE!</v>
      </c>
      <c r="L12" s="29"/>
      <c r="M12" t="str">
        <f t="shared" si="9"/>
        <v/>
      </c>
      <c r="O12" s="4" t="str">
        <f t="shared" si="10"/>
        <v/>
      </c>
      <c r="P12" s="29"/>
      <c r="Q12" t="str">
        <f t="shared" si="11"/>
        <v/>
      </c>
      <c r="S12" s="4" t="str">
        <f t="shared" si="12"/>
        <v/>
      </c>
      <c r="T12" s="29"/>
      <c r="U12" t="str">
        <f t="shared" si="13"/>
        <v/>
      </c>
      <c r="W12" s="4" t="str">
        <f t="shared" si="14"/>
        <v/>
      </c>
    </row>
    <row r="13" spans="1:23" x14ac:dyDescent="0.3">
      <c r="A13" t="str">
        <f>TEXT(Setup!A12,"")</f>
        <v>Wheeler 1</v>
      </c>
      <c r="B13" t="str">
        <f>TEXT(Setup!B12,"")</f>
        <v>Male</v>
      </c>
      <c r="C13" s="6"/>
      <c r="D13" s="6"/>
      <c r="E13" s="4" t="str">
        <f t="shared" si="6"/>
        <v/>
      </c>
      <c r="F13" t="str" cm="1">
        <f t="array" ref="F13">IF(ISNUMBER(E13),SUMPRODUCT((B$3:B$52=B13)*(E$3:E$52&lt;E13))+1,"")</f>
        <v/>
      </c>
      <c r="G13">
        <f>_xlfn.XLOOKUP(A13,Run!A:A,Run!E:E,"")</f>
        <v>9.9305555555555553E-3</v>
      </c>
      <c r="H13" t="str" cm="1">
        <f t="array" ref="H13">IF(E13&lt;&gt;"",SUMPRODUCT((B$3:B$52=B13)*(I$3:I$52&lt;I13))+1,"")</f>
        <v/>
      </c>
      <c r="I13" t="str">
        <f t="shared" si="7"/>
        <v/>
      </c>
      <c r="J13" t="e">
        <f t="shared" si="8"/>
        <v>#VALUE!</v>
      </c>
      <c r="K13" t="e">
        <f t="shared" si="8"/>
        <v>#VALUE!</v>
      </c>
      <c r="L13" s="29"/>
      <c r="M13" t="str">
        <f t="shared" si="9"/>
        <v/>
      </c>
      <c r="O13" s="4" t="str">
        <f t="shared" si="10"/>
        <v/>
      </c>
      <c r="P13" s="29"/>
      <c r="Q13" t="str">
        <f t="shared" si="11"/>
        <v/>
      </c>
      <c r="S13" s="4" t="str">
        <f t="shared" si="12"/>
        <v/>
      </c>
      <c r="T13" s="29"/>
      <c r="U13" t="str">
        <f t="shared" si="13"/>
        <v/>
      </c>
      <c r="W13" s="4" t="str">
        <f t="shared" si="14"/>
        <v/>
      </c>
    </row>
    <row r="14" spans="1:23" x14ac:dyDescent="0.3">
      <c r="A14" t="str">
        <f>TEXT(Setup!A13,"")</f>
        <v>Wheeler 2</v>
      </c>
      <c r="B14" t="str">
        <f>TEXT(Setup!B13,"")</f>
        <v>Female</v>
      </c>
      <c r="C14" s="6"/>
      <c r="D14" s="6"/>
      <c r="E14" s="4" t="str">
        <f t="shared" si="6"/>
        <v/>
      </c>
      <c r="F14" t="str" cm="1">
        <f t="array" ref="F14">IF(ISNUMBER(E14),SUMPRODUCT((B$3:B$52=B14)*(E$3:E$52&lt;E14))+1,"")</f>
        <v/>
      </c>
      <c r="G14">
        <f>_xlfn.XLOOKUP(A14,Run!A:A,Run!E:E,"")</f>
        <v>1.1574074074074073E-2</v>
      </c>
      <c r="H14" t="str" cm="1">
        <f t="array" ref="H14">IF(E14&lt;&gt;"",SUMPRODUCT((B$3:B$52=B14)*(I$3:I$52&lt;I14))+1,"")</f>
        <v/>
      </c>
      <c r="I14" t="str">
        <f t="shared" si="7"/>
        <v/>
      </c>
      <c r="J14" t="e">
        <f t="shared" si="8"/>
        <v>#VALUE!</v>
      </c>
      <c r="K14" t="e">
        <f t="shared" si="8"/>
        <v>#VALUE!</v>
      </c>
      <c r="L14" s="29"/>
      <c r="M14" t="str">
        <f t="shared" si="9"/>
        <v/>
      </c>
      <c r="O14" s="4" t="str">
        <f t="shared" si="10"/>
        <v/>
      </c>
      <c r="P14" s="29"/>
      <c r="Q14" t="str">
        <f t="shared" si="11"/>
        <v/>
      </c>
      <c r="S14" s="4" t="str">
        <f t="shared" si="12"/>
        <v/>
      </c>
      <c r="T14" s="29"/>
      <c r="U14" t="str">
        <f t="shared" si="13"/>
        <v/>
      </c>
      <c r="W14" s="4" t="str">
        <f t="shared" si="14"/>
        <v/>
      </c>
    </row>
    <row r="15" spans="1:23" x14ac:dyDescent="0.3">
      <c r="A15" t="str">
        <f>TEXT(Setup!A14,"")</f>
        <v>Woodstock</v>
      </c>
      <c r="B15" t="str">
        <f>TEXT(Setup!B14,"")</f>
        <v>Mixed</v>
      </c>
      <c r="C15" s="6"/>
      <c r="D15" s="6"/>
      <c r="E15" s="4" t="str">
        <f t="shared" si="6"/>
        <v/>
      </c>
      <c r="F15" t="str" cm="1">
        <f t="array" ref="F15">IF(ISNUMBER(E15),SUMPRODUCT((B$3:B$52=B15)*(E$3:E$52&lt;E15))+1,"")</f>
        <v/>
      </c>
      <c r="G15">
        <f>_xlfn.XLOOKUP(A15,Run!A:A,Run!E:E,"")</f>
        <v>1.3198559670781892E-2</v>
      </c>
      <c r="H15" t="str" cm="1">
        <f t="array" ref="H15">IF(E15&lt;&gt;"",SUMPRODUCT((B$3:B$52=B15)*(I$3:I$52&lt;I15))+1,"")</f>
        <v/>
      </c>
      <c r="I15" t="str">
        <f t="shared" si="7"/>
        <v/>
      </c>
      <c r="J15" t="e">
        <f t="shared" si="8"/>
        <v>#VALUE!</v>
      </c>
      <c r="K15" t="e">
        <f t="shared" si="8"/>
        <v>#VALUE!</v>
      </c>
      <c r="L15" s="29"/>
      <c r="M15" t="str">
        <f t="shared" si="9"/>
        <v/>
      </c>
      <c r="O15" s="4" t="str">
        <f t="shared" si="10"/>
        <v/>
      </c>
      <c r="P15" s="29"/>
      <c r="Q15" t="str">
        <f t="shared" si="11"/>
        <v/>
      </c>
      <c r="S15" s="4" t="str">
        <f t="shared" si="12"/>
        <v/>
      </c>
      <c r="T15" s="29"/>
      <c r="U15" t="str">
        <f t="shared" si="13"/>
        <v/>
      </c>
      <c r="W15" s="4" t="str">
        <f t="shared" si="14"/>
        <v/>
      </c>
    </row>
    <row r="16" spans="1:23" x14ac:dyDescent="0.3">
      <c r="A16" t="str">
        <f>TEXT(Setup!A15,"")</f>
        <v>Raider 1</v>
      </c>
      <c r="B16" t="str">
        <f>TEXT(Setup!B15,"")</f>
        <v>Mixed</v>
      </c>
      <c r="C16" s="6"/>
      <c r="D16" s="6"/>
      <c r="E16" s="4" t="str">
        <f t="shared" si="6"/>
        <v/>
      </c>
      <c r="F16" t="str" cm="1">
        <f t="array" ref="F16">IF(ISNUMBER(E16),SUMPRODUCT((B$3:B$52=B16)*(E$3:E$52&lt;E16))+1,"")</f>
        <v/>
      </c>
      <c r="G16">
        <f>_xlfn.XLOOKUP(A16,Run!A:A,Run!E:E,"")</f>
        <v>1.0096180555555554E-2</v>
      </c>
      <c r="H16" t="str" cm="1">
        <f t="array" ref="H16">IF(E16&lt;&gt;"",SUMPRODUCT((B$3:B$52=B16)*(I$3:I$52&lt;I16))+1,"")</f>
        <v/>
      </c>
      <c r="I16" t="str">
        <f t="shared" si="7"/>
        <v/>
      </c>
      <c r="J16" t="e">
        <f t="shared" si="8"/>
        <v>#VALUE!</v>
      </c>
      <c r="K16" t="e">
        <f t="shared" si="8"/>
        <v>#VALUE!</v>
      </c>
      <c r="L16" s="29"/>
      <c r="M16" t="str">
        <f t="shared" si="9"/>
        <v/>
      </c>
      <c r="O16" s="4" t="str">
        <f t="shared" si="10"/>
        <v/>
      </c>
      <c r="P16" s="29"/>
      <c r="Q16" t="str">
        <f t="shared" si="11"/>
        <v/>
      </c>
      <c r="S16" s="4" t="str">
        <f t="shared" si="12"/>
        <v/>
      </c>
      <c r="T16" s="29"/>
      <c r="U16" t="str">
        <f t="shared" si="13"/>
        <v/>
      </c>
      <c r="W16" s="4" t="str">
        <f t="shared" si="14"/>
        <v/>
      </c>
    </row>
    <row r="17" spans="1:23" x14ac:dyDescent="0.3">
      <c r="A17" t="str">
        <f>TEXT(Setup!A16,"")</f>
        <v>Raider 2</v>
      </c>
      <c r="B17" t="str">
        <f>TEXT(Setup!B16,"")</f>
        <v>Mixed</v>
      </c>
      <c r="C17" s="6"/>
      <c r="D17" s="6"/>
      <c r="E17" s="4" t="str">
        <f t="shared" si="6"/>
        <v/>
      </c>
      <c r="F17" t="str" cm="1">
        <f t="array" ref="F17">IF(ISNUMBER(E17),SUMPRODUCT((B$3:B$52=B17)*(E$3:E$52&lt;E17))+1,"")</f>
        <v/>
      </c>
      <c r="G17">
        <f>_xlfn.XLOOKUP(A17,Run!A:A,Run!E:E,"")</f>
        <v>1.2997685185185185E-2</v>
      </c>
      <c r="H17" t="str" cm="1">
        <f t="array" ref="H17">IF(E17&lt;&gt;"",SUMPRODUCT((B$3:B$52=B17)*(I$3:I$52&lt;I17))+1,"")</f>
        <v/>
      </c>
      <c r="I17" t="str">
        <f t="shared" si="7"/>
        <v/>
      </c>
      <c r="J17" t="e">
        <f t="shared" si="8"/>
        <v>#VALUE!</v>
      </c>
      <c r="K17" t="e">
        <f t="shared" si="8"/>
        <v>#VALUE!</v>
      </c>
      <c r="L17" s="29"/>
      <c r="M17" t="str">
        <f t="shared" si="9"/>
        <v/>
      </c>
      <c r="O17" s="4" t="str">
        <f t="shared" si="10"/>
        <v/>
      </c>
      <c r="P17" s="29"/>
      <c r="Q17" t="str">
        <f t="shared" si="11"/>
        <v/>
      </c>
      <c r="S17" s="4" t="str">
        <f t="shared" si="12"/>
        <v/>
      </c>
      <c r="T17" s="29"/>
      <c r="U17" t="str">
        <f t="shared" si="13"/>
        <v/>
      </c>
      <c r="W17" s="4" t="str">
        <f t="shared" si="14"/>
        <v/>
      </c>
    </row>
    <row r="18" spans="1:23" x14ac:dyDescent="0.3">
      <c r="A18" t="str">
        <f>TEXT(Setup!A17,"")</f>
        <v/>
      </c>
      <c r="B18" t="str">
        <f>TEXT(Setup!B17,"")</f>
        <v/>
      </c>
      <c r="C18" s="6"/>
      <c r="D18" s="6"/>
      <c r="E18" s="4" t="str">
        <f t="shared" si="6"/>
        <v/>
      </c>
      <c r="F18" t="str" cm="1">
        <f t="array" ref="F18">IF(ISNUMBER(E18),SUMPRODUCT((B$3:B$52=B18)*(E$3:E$52&lt;E18))+1,"")</f>
        <v/>
      </c>
      <c r="G18" t="str">
        <f>_xlfn.XLOOKUP(A18,Run!A:A,Run!E:E,"")</f>
        <v/>
      </c>
      <c r="H18" t="str" cm="1">
        <f t="array" ref="H18">IF(E18&lt;&gt;"",SUMPRODUCT((B$3:B$52=B18)*(I$3:I$52&lt;I18))+1,"")</f>
        <v/>
      </c>
      <c r="I18" t="str">
        <f t="shared" si="7"/>
        <v/>
      </c>
      <c r="J18" t="e">
        <f t="shared" si="8"/>
        <v>#VALUE!</v>
      </c>
      <c r="K18" t="e">
        <f t="shared" si="8"/>
        <v>#VALUE!</v>
      </c>
      <c r="L18" s="29"/>
      <c r="M18" t="str">
        <f t="shared" si="9"/>
        <v/>
      </c>
      <c r="O18" s="4" t="str">
        <f t="shared" si="10"/>
        <v/>
      </c>
      <c r="P18" s="29"/>
      <c r="Q18" t="str">
        <f t="shared" si="11"/>
        <v/>
      </c>
      <c r="S18" s="4" t="str">
        <f t="shared" si="12"/>
        <v/>
      </c>
      <c r="T18" s="29"/>
      <c r="U18" t="str">
        <f t="shared" si="13"/>
        <v/>
      </c>
      <c r="W18" s="4" t="str">
        <f t="shared" si="14"/>
        <v/>
      </c>
    </row>
    <row r="19" spans="1:23" x14ac:dyDescent="0.3">
      <c r="A19" t="str">
        <f>TEXT(Setup!A18,"")</f>
        <v/>
      </c>
      <c r="B19" t="str">
        <f>TEXT(Setup!B18,"")</f>
        <v/>
      </c>
      <c r="C19" s="6"/>
      <c r="D19" s="6"/>
      <c r="E19" s="4" t="str">
        <f t="shared" si="6"/>
        <v/>
      </c>
      <c r="F19" t="str" cm="1">
        <f t="array" ref="F19">IF(ISNUMBER(E19),SUMPRODUCT((B$3:B$52=B19)*(E$3:E$52&lt;E19))+1,"")</f>
        <v/>
      </c>
      <c r="G19" t="str">
        <f>_xlfn.XLOOKUP(A19,Run!A:A,Run!E:E,"")</f>
        <v/>
      </c>
      <c r="H19" t="str" cm="1">
        <f t="array" ref="H19">IF(E19&lt;&gt;"",SUMPRODUCT((B$3:B$52=B19)*(I$3:I$52&lt;I19))+1,"")</f>
        <v/>
      </c>
      <c r="I19" t="str">
        <f t="shared" si="7"/>
        <v/>
      </c>
      <c r="J19" t="e">
        <f t="shared" si="8"/>
        <v>#VALUE!</v>
      </c>
      <c r="K19" t="e">
        <f t="shared" si="8"/>
        <v>#VALUE!</v>
      </c>
      <c r="L19" s="29"/>
      <c r="M19" t="str">
        <f t="shared" si="9"/>
        <v/>
      </c>
      <c r="O19" s="4" t="str">
        <f t="shared" si="10"/>
        <v/>
      </c>
      <c r="P19" s="29"/>
      <c r="Q19" t="str">
        <f t="shared" si="11"/>
        <v/>
      </c>
      <c r="S19" s="4" t="str">
        <f t="shared" si="12"/>
        <v/>
      </c>
      <c r="T19" s="29"/>
      <c r="U19" t="str">
        <f t="shared" si="13"/>
        <v/>
      </c>
      <c r="W19" s="4" t="str">
        <f t="shared" si="14"/>
        <v/>
      </c>
    </row>
    <row r="20" spans="1:23" x14ac:dyDescent="0.3">
      <c r="A20" t="str">
        <f>TEXT(Setup!A19,"")</f>
        <v/>
      </c>
      <c r="B20" t="str">
        <f>TEXT(Setup!B19,"")</f>
        <v/>
      </c>
      <c r="C20" s="6"/>
      <c r="D20" s="6"/>
      <c r="E20" s="4" t="str">
        <f t="shared" si="6"/>
        <v/>
      </c>
      <c r="F20" t="str" cm="1">
        <f t="array" ref="F20">IF(ISNUMBER(E20),SUMPRODUCT((B$3:B$52=B20)*(E$3:E$52&lt;E20))+1,"")</f>
        <v/>
      </c>
      <c r="G20" t="str">
        <f>_xlfn.XLOOKUP(A20,Run!A:A,Run!E:E,"")</f>
        <v/>
      </c>
      <c r="H20" t="str" cm="1">
        <f t="array" ref="H20">IF(E20&lt;&gt;"",SUMPRODUCT((B$3:B$52=B20)*(I$3:I$52&lt;I20))+1,"")</f>
        <v/>
      </c>
      <c r="I20" t="str">
        <f t="shared" si="7"/>
        <v/>
      </c>
      <c r="J20" t="e">
        <f t="shared" si="8"/>
        <v>#VALUE!</v>
      </c>
      <c r="K20" t="e">
        <f t="shared" si="8"/>
        <v>#VALUE!</v>
      </c>
      <c r="L20" s="29"/>
      <c r="M20" t="str">
        <f t="shared" si="9"/>
        <v/>
      </c>
      <c r="O20" s="4" t="str">
        <f t="shared" si="10"/>
        <v/>
      </c>
      <c r="P20" s="29"/>
      <c r="Q20" t="str">
        <f t="shared" si="11"/>
        <v/>
      </c>
      <c r="S20" s="4" t="str">
        <f t="shared" si="12"/>
        <v/>
      </c>
      <c r="T20" s="29"/>
      <c r="U20" t="str">
        <f t="shared" si="13"/>
        <v/>
      </c>
      <c r="W20" s="4" t="str">
        <f t="shared" si="14"/>
        <v/>
      </c>
    </row>
    <row r="21" spans="1:23" x14ac:dyDescent="0.3">
      <c r="A21" t="str">
        <f>TEXT(Setup!A20,"")</f>
        <v/>
      </c>
      <c r="B21" t="str">
        <f>TEXT(Setup!B20,"")</f>
        <v/>
      </c>
      <c r="C21" s="6"/>
      <c r="D21" s="6"/>
      <c r="E21" s="4" t="str">
        <f t="shared" si="6"/>
        <v/>
      </c>
      <c r="F21" t="str" cm="1">
        <f t="array" ref="F21">IF(ISNUMBER(E21),SUMPRODUCT((B$3:B$52=B21)*(E$3:E$52&lt;E21))+1,"")</f>
        <v/>
      </c>
      <c r="G21" t="str">
        <f>_xlfn.XLOOKUP(A21,Run!A:A,Run!E:E,"")</f>
        <v/>
      </c>
      <c r="H21" t="str" cm="1">
        <f t="array" ref="H21">IF(E21&lt;&gt;"",SUMPRODUCT((B$3:B$52=B21)*(I$3:I$52&lt;I21))+1,"")</f>
        <v/>
      </c>
      <c r="I21" t="str">
        <f t="shared" si="7"/>
        <v/>
      </c>
      <c r="J21" t="e">
        <f t="shared" si="8"/>
        <v>#VALUE!</v>
      </c>
      <c r="K21" t="e">
        <f t="shared" si="8"/>
        <v>#VALUE!</v>
      </c>
      <c r="L21" s="29"/>
      <c r="M21" t="str">
        <f t="shared" si="9"/>
        <v/>
      </c>
      <c r="O21" s="4" t="str">
        <f t="shared" si="10"/>
        <v/>
      </c>
      <c r="P21" s="29"/>
      <c r="Q21" t="str">
        <f t="shared" si="11"/>
        <v/>
      </c>
      <c r="S21" s="4" t="str">
        <f t="shared" si="12"/>
        <v/>
      </c>
      <c r="T21" s="29"/>
      <c r="U21" t="str">
        <f t="shared" si="13"/>
        <v/>
      </c>
      <c r="W21" s="4" t="str">
        <f t="shared" si="14"/>
        <v/>
      </c>
    </row>
    <row r="22" spans="1:23" x14ac:dyDescent="0.3">
      <c r="A22" t="str">
        <f>TEXT(Setup!A21,"")</f>
        <v/>
      </c>
      <c r="B22" t="str">
        <f>TEXT(Setup!B21,"")</f>
        <v/>
      </c>
      <c r="C22" s="6"/>
      <c r="D22" s="6"/>
      <c r="E22" s="4" t="str">
        <f t="shared" si="6"/>
        <v/>
      </c>
      <c r="F22" t="str" cm="1">
        <f t="array" ref="F22">IF(ISNUMBER(E22),SUMPRODUCT((B$3:B$52=B22)*(E$3:E$52&lt;E22))+1,"")</f>
        <v/>
      </c>
      <c r="G22" t="str">
        <f>_xlfn.XLOOKUP(A22,Run!A:A,Run!E:E,"")</f>
        <v/>
      </c>
      <c r="H22" t="str" cm="1">
        <f t="array" ref="H22">IF(E22&lt;&gt;"",SUMPRODUCT((B$3:B$52=B22)*(I$3:I$52&lt;I22))+1,"")</f>
        <v/>
      </c>
      <c r="I22" t="str">
        <f t="shared" si="7"/>
        <v/>
      </c>
      <c r="J22" t="e">
        <f t="shared" si="8"/>
        <v>#VALUE!</v>
      </c>
      <c r="K22" t="e">
        <f t="shared" si="8"/>
        <v>#VALUE!</v>
      </c>
      <c r="L22" s="29"/>
      <c r="M22" t="str">
        <f t="shared" si="9"/>
        <v/>
      </c>
      <c r="O22" s="4" t="str">
        <f t="shared" si="10"/>
        <v/>
      </c>
      <c r="P22" s="29"/>
      <c r="Q22" t="str">
        <f t="shared" si="11"/>
        <v/>
      </c>
      <c r="S22" s="4" t="str">
        <f t="shared" si="12"/>
        <v/>
      </c>
      <c r="T22" s="29"/>
      <c r="U22" t="str">
        <f t="shared" si="13"/>
        <v/>
      </c>
      <c r="W22" s="4" t="str">
        <f t="shared" si="14"/>
        <v/>
      </c>
    </row>
    <row r="23" spans="1:23" x14ac:dyDescent="0.3">
      <c r="A23" t="str">
        <f>TEXT(Setup!A22,"")</f>
        <v/>
      </c>
      <c r="B23" t="str">
        <f>TEXT(Setup!B22,"")</f>
        <v/>
      </c>
      <c r="C23" s="6"/>
      <c r="D23" s="6"/>
      <c r="E23" s="4" t="str">
        <f t="shared" si="6"/>
        <v/>
      </c>
      <c r="F23" t="str" cm="1">
        <f t="array" ref="F23">IF(ISNUMBER(E23),SUMPRODUCT((B$3:B$52=B23)*(E$3:E$52&lt;E23))+1,"")</f>
        <v/>
      </c>
      <c r="G23" t="str">
        <f>_xlfn.XLOOKUP(A23,Run!A:A,Run!E:E,"")</f>
        <v/>
      </c>
      <c r="H23" t="str" cm="1">
        <f t="array" ref="H23">IF(E23&lt;&gt;"",SUMPRODUCT((B$3:B$52=B23)*(I$3:I$52&lt;I23))+1,"")</f>
        <v/>
      </c>
      <c r="I23" t="str">
        <f t="shared" si="7"/>
        <v/>
      </c>
      <c r="J23" t="e">
        <f t="shared" si="8"/>
        <v>#VALUE!</v>
      </c>
      <c r="K23" t="e">
        <f t="shared" si="8"/>
        <v>#VALUE!</v>
      </c>
      <c r="L23" s="29"/>
      <c r="M23" t="str">
        <f t="shared" si="9"/>
        <v/>
      </c>
      <c r="O23" s="4" t="str">
        <f t="shared" si="10"/>
        <v/>
      </c>
      <c r="P23" s="29"/>
      <c r="Q23" t="str">
        <f t="shared" si="11"/>
        <v/>
      </c>
      <c r="S23" s="4" t="str">
        <f t="shared" si="12"/>
        <v/>
      </c>
      <c r="T23" s="29"/>
      <c r="U23" t="str">
        <f t="shared" si="13"/>
        <v/>
      </c>
      <c r="W23" s="4" t="str">
        <f t="shared" si="14"/>
        <v/>
      </c>
    </row>
    <row r="24" spans="1:23" x14ac:dyDescent="0.3">
      <c r="A24" t="str">
        <f>TEXT(Setup!A23,"")</f>
        <v/>
      </c>
      <c r="B24" t="str">
        <f>TEXT(Setup!B23,"")</f>
        <v/>
      </c>
      <c r="C24" s="6"/>
      <c r="D24" s="6"/>
      <c r="E24" s="4" t="str">
        <f t="shared" si="6"/>
        <v/>
      </c>
      <c r="F24" t="str" cm="1">
        <f t="array" ref="F24">IF(ISNUMBER(E24),SUMPRODUCT((B$3:B$52=B24)*(E$3:E$52&lt;E24))+1,"")</f>
        <v/>
      </c>
      <c r="G24" t="str">
        <f>_xlfn.XLOOKUP(A24,Run!A:A,Run!E:E,"")</f>
        <v/>
      </c>
      <c r="H24" t="str" cm="1">
        <f t="array" ref="H24">IF(E24&lt;&gt;"",SUMPRODUCT((B$3:B$52=B24)*(I$3:I$52&lt;I24))+1,"")</f>
        <v/>
      </c>
      <c r="I24" t="str">
        <f t="shared" si="7"/>
        <v/>
      </c>
      <c r="J24" t="e">
        <f t="shared" si="8"/>
        <v>#VALUE!</v>
      </c>
      <c r="K24" t="e">
        <f t="shared" si="8"/>
        <v>#VALUE!</v>
      </c>
      <c r="L24" s="29"/>
      <c r="M24" t="str">
        <f t="shared" si="9"/>
        <v/>
      </c>
      <c r="O24" s="4" t="str">
        <f t="shared" si="10"/>
        <v/>
      </c>
      <c r="P24" s="29"/>
      <c r="Q24" t="str">
        <f t="shared" si="11"/>
        <v/>
      </c>
      <c r="S24" s="4" t="str">
        <f t="shared" si="12"/>
        <v/>
      </c>
      <c r="T24" s="29"/>
      <c r="U24" t="str">
        <f t="shared" si="13"/>
        <v/>
      </c>
      <c r="W24" s="4" t="str">
        <f t="shared" si="14"/>
        <v/>
      </c>
    </row>
    <row r="25" spans="1:23" x14ac:dyDescent="0.3">
      <c r="A25" t="str">
        <f>TEXT(Setup!A24,"")</f>
        <v/>
      </c>
      <c r="B25" t="str">
        <f>TEXT(Setup!B24,"")</f>
        <v/>
      </c>
      <c r="C25" s="6"/>
      <c r="D25" s="6"/>
      <c r="E25" s="4" t="str">
        <f t="shared" si="6"/>
        <v/>
      </c>
      <c r="F25" t="str" cm="1">
        <f t="array" ref="F25">IF(ISNUMBER(E25),SUMPRODUCT((B$3:B$52=B25)*(E$3:E$52&lt;E25))+1,"")</f>
        <v/>
      </c>
      <c r="G25" t="str">
        <f>_xlfn.XLOOKUP(A25,Run!A:A,Run!E:E,"")</f>
        <v/>
      </c>
      <c r="H25" t="str" cm="1">
        <f t="array" ref="H25">IF(E25&lt;&gt;"",SUMPRODUCT((B$3:B$52=B25)*(I$3:I$52&lt;I25))+1,"")</f>
        <v/>
      </c>
      <c r="I25" t="str">
        <f t="shared" si="7"/>
        <v/>
      </c>
      <c r="J25" t="e">
        <f t="shared" si="8"/>
        <v>#VALUE!</v>
      </c>
      <c r="K25" t="e">
        <f t="shared" si="8"/>
        <v>#VALUE!</v>
      </c>
      <c r="L25" s="29"/>
      <c r="M25" t="str">
        <f t="shared" si="9"/>
        <v/>
      </c>
      <c r="O25" s="4" t="str">
        <f t="shared" si="10"/>
        <v/>
      </c>
      <c r="P25" s="29"/>
      <c r="Q25" t="str">
        <f t="shared" si="11"/>
        <v/>
      </c>
      <c r="S25" s="4" t="str">
        <f t="shared" si="12"/>
        <v/>
      </c>
      <c r="T25" s="29"/>
      <c r="U25" t="str">
        <f t="shared" si="13"/>
        <v/>
      </c>
      <c r="W25" s="4" t="str">
        <f t="shared" si="14"/>
        <v/>
      </c>
    </row>
    <row r="26" spans="1:23" x14ac:dyDescent="0.3">
      <c r="A26" t="str">
        <f>TEXT(Setup!A25,"")</f>
        <v/>
      </c>
      <c r="B26" t="str">
        <f>TEXT(Setup!B25,"")</f>
        <v/>
      </c>
      <c r="C26" s="6"/>
      <c r="D26" s="6"/>
      <c r="E26" s="4" t="str">
        <f t="shared" si="6"/>
        <v/>
      </c>
      <c r="F26" t="str" cm="1">
        <f t="array" ref="F26">IF(ISNUMBER(E26),SUMPRODUCT((B$3:B$52=B26)*(E$3:E$52&lt;E26))+1,"")</f>
        <v/>
      </c>
      <c r="G26" t="str">
        <f>_xlfn.XLOOKUP(A26,Run!A:A,Run!E:E,"")</f>
        <v/>
      </c>
      <c r="H26" t="str" cm="1">
        <f t="array" ref="H26">IF(E26&lt;&gt;"",SUMPRODUCT((B$3:B$52=B26)*(I$3:I$52&lt;I26))+1,"")</f>
        <v/>
      </c>
      <c r="I26" t="str">
        <f t="shared" si="7"/>
        <v/>
      </c>
      <c r="J26" t="e">
        <f t="shared" si="8"/>
        <v>#VALUE!</v>
      </c>
      <c r="K26" t="e">
        <f t="shared" si="8"/>
        <v>#VALUE!</v>
      </c>
      <c r="L26" s="29"/>
      <c r="M26" t="str">
        <f t="shared" si="9"/>
        <v/>
      </c>
      <c r="O26" s="4" t="str">
        <f t="shared" si="10"/>
        <v/>
      </c>
      <c r="P26" s="29"/>
      <c r="Q26" t="str">
        <f t="shared" si="11"/>
        <v/>
      </c>
      <c r="S26" s="4" t="str">
        <f t="shared" si="12"/>
        <v/>
      </c>
      <c r="T26" s="29"/>
      <c r="U26" t="str">
        <f t="shared" si="13"/>
        <v/>
      </c>
      <c r="W26" s="4" t="str">
        <f t="shared" si="14"/>
        <v/>
      </c>
    </row>
    <row r="27" spans="1:23" x14ac:dyDescent="0.3">
      <c r="A27" t="str">
        <f>TEXT(Setup!A26,"")</f>
        <v/>
      </c>
      <c r="B27" t="str">
        <f>TEXT(Setup!B26,"")</f>
        <v/>
      </c>
      <c r="C27" s="6"/>
      <c r="D27" s="6"/>
      <c r="E27" s="4" t="str">
        <f t="shared" si="6"/>
        <v/>
      </c>
      <c r="F27" t="str" cm="1">
        <f t="array" ref="F27">IF(ISNUMBER(E27),SUMPRODUCT((B$3:B$52=B27)*(E$3:E$52&lt;E27))+1,"")</f>
        <v/>
      </c>
      <c r="G27" t="str">
        <f>_xlfn.XLOOKUP(A27,Run!A:A,Run!E:E,"")</f>
        <v/>
      </c>
      <c r="H27" t="str" cm="1">
        <f t="array" ref="H27">IF(E27&lt;&gt;"",SUMPRODUCT((B$3:B$52=B27)*(I$3:I$52&lt;I27))+1,"")</f>
        <v/>
      </c>
      <c r="I27" t="str">
        <f t="shared" si="7"/>
        <v/>
      </c>
      <c r="J27" t="e">
        <f t="shared" si="8"/>
        <v>#VALUE!</v>
      </c>
      <c r="K27" t="e">
        <f t="shared" si="8"/>
        <v>#VALUE!</v>
      </c>
      <c r="L27" s="29"/>
      <c r="M27" t="str">
        <f t="shared" si="9"/>
        <v/>
      </c>
      <c r="O27" s="4" t="str">
        <f t="shared" si="10"/>
        <v/>
      </c>
      <c r="P27" s="29"/>
      <c r="Q27" t="str">
        <f t="shared" si="11"/>
        <v/>
      </c>
      <c r="S27" s="4" t="str">
        <f t="shared" si="12"/>
        <v/>
      </c>
      <c r="T27" s="29"/>
      <c r="U27" t="str">
        <f t="shared" si="13"/>
        <v/>
      </c>
      <c r="W27" s="4" t="str">
        <f t="shared" si="14"/>
        <v/>
      </c>
    </row>
    <row r="28" spans="1:23" x14ac:dyDescent="0.3">
      <c r="A28" t="str">
        <f>TEXT(Setup!A27,"")</f>
        <v/>
      </c>
      <c r="B28" t="str">
        <f>TEXT(Setup!B27,"")</f>
        <v/>
      </c>
      <c r="C28" s="6"/>
      <c r="D28" s="6"/>
      <c r="E28" s="4" t="str">
        <f t="shared" si="6"/>
        <v/>
      </c>
      <c r="F28" t="str" cm="1">
        <f t="array" ref="F28">IF(ISNUMBER(E28),SUMPRODUCT((B$3:B$52=B28)*(E$3:E$52&lt;E28))+1,"")</f>
        <v/>
      </c>
      <c r="G28" t="str">
        <f>_xlfn.XLOOKUP(A28,Run!A:A,Run!E:E,"")</f>
        <v/>
      </c>
      <c r="H28" t="str" cm="1">
        <f t="array" ref="H28">IF(E28&lt;&gt;"",SUMPRODUCT((B$3:B$52=B28)*(I$3:I$52&lt;I28))+1,"")</f>
        <v/>
      </c>
      <c r="I28" t="str">
        <f t="shared" si="7"/>
        <v/>
      </c>
      <c r="J28" t="e">
        <f t="shared" si="8"/>
        <v>#VALUE!</v>
      </c>
      <c r="K28" t="e">
        <f t="shared" si="8"/>
        <v>#VALUE!</v>
      </c>
      <c r="L28" s="29"/>
      <c r="M28" t="str">
        <f t="shared" si="9"/>
        <v/>
      </c>
      <c r="O28" s="4" t="str">
        <f t="shared" si="10"/>
        <v/>
      </c>
      <c r="P28" s="29"/>
      <c r="Q28" t="str">
        <f t="shared" si="11"/>
        <v/>
      </c>
      <c r="S28" s="4" t="str">
        <f t="shared" si="12"/>
        <v/>
      </c>
      <c r="T28" s="29"/>
      <c r="U28" t="str">
        <f t="shared" si="13"/>
        <v/>
      </c>
      <c r="W28" s="4" t="str">
        <f t="shared" si="14"/>
        <v/>
      </c>
    </row>
    <row r="29" spans="1:23" x14ac:dyDescent="0.3">
      <c r="A29" t="str">
        <f>TEXT(Setup!A28,"")</f>
        <v/>
      </c>
      <c r="B29" t="str">
        <f>TEXT(Setup!B28,"")</f>
        <v/>
      </c>
      <c r="C29" s="6"/>
      <c r="D29" s="6"/>
      <c r="E29" s="4" t="str">
        <f t="shared" si="6"/>
        <v/>
      </c>
      <c r="F29" t="str" cm="1">
        <f t="array" ref="F29">IF(ISNUMBER(E29),SUMPRODUCT((B$3:B$52=B29)*(E$3:E$52&lt;E29))+1,"")</f>
        <v/>
      </c>
      <c r="G29" t="str">
        <f>_xlfn.XLOOKUP(A29,Run!A:A,Run!E:E,"")</f>
        <v/>
      </c>
      <c r="H29" t="str" cm="1">
        <f t="array" ref="H29">IF(E29&lt;&gt;"",SUMPRODUCT((B$3:B$52=B29)*(I$3:I$52&lt;I29))+1,"")</f>
        <v/>
      </c>
      <c r="I29" t="str">
        <f t="shared" si="7"/>
        <v/>
      </c>
      <c r="J29" t="e">
        <f t="shared" si="8"/>
        <v>#VALUE!</v>
      </c>
      <c r="K29" t="e">
        <f t="shared" si="8"/>
        <v>#VALUE!</v>
      </c>
      <c r="L29" s="29"/>
      <c r="M29" t="str">
        <f t="shared" si="9"/>
        <v/>
      </c>
      <c r="O29" s="4" t="str">
        <f t="shared" si="10"/>
        <v/>
      </c>
      <c r="P29" s="29"/>
      <c r="Q29" t="str">
        <f t="shared" si="11"/>
        <v/>
      </c>
      <c r="S29" s="4" t="str">
        <f t="shared" si="12"/>
        <v/>
      </c>
      <c r="T29" s="29"/>
      <c r="U29" t="str">
        <f t="shared" si="13"/>
        <v/>
      </c>
      <c r="W29" s="4" t="str">
        <f t="shared" si="14"/>
        <v/>
      </c>
    </row>
    <row r="30" spans="1:23" x14ac:dyDescent="0.3">
      <c r="A30" t="str">
        <f>TEXT(Setup!A29,"")</f>
        <v/>
      </c>
      <c r="B30" t="str">
        <f>TEXT(Setup!B29,"")</f>
        <v/>
      </c>
      <c r="C30" s="6"/>
      <c r="D30" s="6"/>
      <c r="E30" s="4" t="str">
        <f t="shared" si="6"/>
        <v/>
      </c>
      <c r="F30" t="str" cm="1">
        <f t="array" ref="F30">IF(ISNUMBER(E30),SUMPRODUCT((B$3:B$52=B30)*(E$3:E$52&lt;E30))+1,"")</f>
        <v/>
      </c>
      <c r="G30" t="str">
        <f>_xlfn.XLOOKUP(A30,Run!A:A,Run!E:E,"")</f>
        <v/>
      </c>
      <c r="H30" t="str" cm="1">
        <f t="array" ref="H30">IF(E30&lt;&gt;"",SUMPRODUCT((B$3:B$52=B30)*(I$3:I$52&lt;I30))+1,"")</f>
        <v/>
      </c>
      <c r="I30" t="str">
        <f t="shared" si="7"/>
        <v/>
      </c>
      <c r="J30" t="e">
        <f t="shared" si="8"/>
        <v>#VALUE!</v>
      </c>
      <c r="K30" t="e">
        <f t="shared" si="8"/>
        <v>#VALUE!</v>
      </c>
      <c r="L30" s="29"/>
      <c r="M30" t="str">
        <f t="shared" si="9"/>
        <v/>
      </c>
      <c r="O30" s="4" t="str">
        <f t="shared" si="10"/>
        <v/>
      </c>
      <c r="P30" s="29"/>
      <c r="Q30" t="str">
        <f t="shared" si="11"/>
        <v/>
      </c>
      <c r="S30" s="4" t="str">
        <f t="shared" si="12"/>
        <v/>
      </c>
      <c r="T30" s="29"/>
      <c r="U30" t="str">
        <f t="shared" si="13"/>
        <v/>
      </c>
      <c r="W30" s="4" t="str">
        <f t="shared" si="14"/>
        <v/>
      </c>
    </row>
    <row r="31" spans="1:23" x14ac:dyDescent="0.3">
      <c r="A31" t="str">
        <f>TEXT(Setup!A30,"")</f>
        <v/>
      </c>
      <c r="B31" t="str">
        <f>TEXT(Setup!B30,"")</f>
        <v/>
      </c>
      <c r="C31" s="6"/>
      <c r="D31" s="6"/>
      <c r="E31" s="4" t="str">
        <f t="shared" si="6"/>
        <v/>
      </c>
      <c r="F31" t="str" cm="1">
        <f t="array" ref="F31">IF(ISNUMBER(E31),SUMPRODUCT((B$3:B$52=B31)*(E$3:E$52&lt;E31))+1,"")</f>
        <v/>
      </c>
      <c r="G31" t="str">
        <f>_xlfn.XLOOKUP(A31,Run!A:A,Run!E:E,"")</f>
        <v/>
      </c>
      <c r="H31" t="str" cm="1">
        <f t="array" ref="H31">IF(E31&lt;&gt;"",SUMPRODUCT((B$3:B$52=B31)*(I$3:I$52&lt;I31))+1,"")</f>
        <v/>
      </c>
      <c r="I31" t="str">
        <f t="shared" si="7"/>
        <v/>
      </c>
      <c r="J31" t="e">
        <f t="shared" si="8"/>
        <v>#VALUE!</v>
      </c>
      <c r="K31" t="e">
        <f t="shared" si="8"/>
        <v>#VALUE!</v>
      </c>
      <c r="L31" s="29"/>
      <c r="M31" t="str">
        <f t="shared" si="9"/>
        <v/>
      </c>
      <c r="O31" s="4" t="str">
        <f t="shared" si="10"/>
        <v/>
      </c>
      <c r="P31" s="29"/>
      <c r="Q31" t="str">
        <f t="shared" si="11"/>
        <v/>
      </c>
      <c r="S31" s="4" t="str">
        <f t="shared" si="12"/>
        <v/>
      </c>
      <c r="T31" s="29"/>
      <c r="U31" t="str">
        <f t="shared" si="13"/>
        <v/>
      </c>
      <c r="W31" s="4" t="str">
        <f t="shared" si="14"/>
        <v/>
      </c>
    </row>
    <row r="32" spans="1:23" x14ac:dyDescent="0.3">
      <c r="A32" t="str">
        <f>TEXT(Setup!A31,"")</f>
        <v/>
      </c>
      <c r="B32" t="str">
        <f>TEXT(Setup!B31,"")</f>
        <v/>
      </c>
      <c r="C32" s="6"/>
      <c r="D32" s="6"/>
      <c r="E32" s="4" t="str">
        <f t="shared" si="6"/>
        <v/>
      </c>
      <c r="F32" t="str" cm="1">
        <f t="array" ref="F32">IF(ISNUMBER(E32),SUMPRODUCT((B$3:B$52=B32)*(E$3:E$52&lt;E32))+1,"")</f>
        <v/>
      </c>
      <c r="G32" t="str">
        <f>_xlfn.XLOOKUP(A32,Run!A:A,Run!E:E,"")</f>
        <v/>
      </c>
      <c r="H32" t="str" cm="1">
        <f t="array" ref="H32">IF(E32&lt;&gt;"",SUMPRODUCT((B$3:B$52=B32)*(I$3:I$52&lt;I32))+1,"")</f>
        <v/>
      </c>
      <c r="I32" t="str">
        <f t="shared" si="7"/>
        <v/>
      </c>
      <c r="J32" t="e">
        <f t="shared" si="8"/>
        <v>#VALUE!</v>
      </c>
      <c r="K32" t="e">
        <f t="shared" si="8"/>
        <v>#VALUE!</v>
      </c>
      <c r="L32" s="29"/>
      <c r="M32" t="str">
        <f t="shared" si="9"/>
        <v/>
      </c>
      <c r="O32" s="4" t="str">
        <f t="shared" si="10"/>
        <v/>
      </c>
      <c r="P32" s="29"/>
      <c r="Q32" t="str">
        <f t="shared" si="11"/>
        <v/>
      </c>
      <c r="S32" s="4" t="str">
        <f t="shared" si="12"/>
        <v/>
      </c>
      <c r="T32" s="29"/>
      <c r="U32" t="str">
        <f t="shared" si="13"/>
        <v/>
      </c>
      <c r="W32" s="4" t="str">
        <f t="shared" si="14"/>
        <v/>
      </c>
    </row>
    <row r="33" spans="1:23" x14ac:dyDescent="0.3">
      <c r="A33" t="str">
        <f>TEXT(Setup!A32,"")</f>
        <v/>
      </c>
      <c r="B33" t="str">
        <f>TEXT(Setup!B32,"")</f>
        <v/>
      </c>
      <c r="C33" s="6"/>
      <c r="D33" s="6"/>
      <c r="E33" s="4" t="str">
        <f t="shared" si="6"/>
        <v/>
      </c>
      <c r="F33" t="str" cm="1">
        <f t="array" ref="F33">IF(ISNUMBER(E33),SUMPRODUCT((B$3:B$52=B33)*(E$3:E$52&lt;E33))+1,"")</f>
        <v/>
      </c>
      <c r="G33" t="str">
        <f>_xlfn.XLOOKUP(A33,Run!A:A,Run!E:E,"")</f>
        <v/>
      </c>
      <c r="H33" t="str" cm="1">
        <f t="array" ref="H33">IF(E33&lt;&gt;"",SUMPRODUCT((B$3:B$52=B33)*(I$3:I$52&lt;I33))+1,"")</f>
        <v/>
      </c>
      <c r="I33" t="str">
        <f t="shared" si="7"/>
        <v/>
      </c>
      <c r="J33" t="e">
        <f t="shared" si="8"/>
        <v>#VALUE!</v>
      </c>
      <c r="K33" t="e">
        <f t="shared" si="8"/>
        <v>#VALUE!</v>
      </c>
      <c r="L33" s="29"/>
      <c r="M33" t="str">
        <f t="shared" si="9"/>
        <v/>
      </c>
      <c r="O33" s="4" t="str">
        <f t="shared" si="10"/>
        <v/>
      </c>
      <c r="P33" s="29"/>
      <c r="Q33" t="str">
        <f t="shared" si="11"/>
        <v/>
      </c>
      <c r="S33" s="4" t="str">
        <f t="shared" si="12"/>
        <v/>
      </c>
      <c r="T33" s="29"/>
      <c r="U33" t="str">
        <f t="shared" si="13"/>
        <v/>
      </c>
      <c r="W33" s="4" t="str">
        <f t="shared" si="14"/>
        <v/>
      </c>
    </row>
    <row r="34" spans="1:23" x14ac:dyDescent="0.3">
      <c r="A34" t="str">
        <f>TEXT(Setup!A33,"")</f>
        <v/>
      </c>
      <c r="B34" t="str">
        <f>TEXT(Setup!B33,"")</f>
        <v/>
      </c>
      <c r="C34" s="6"/>
      <c r="D34" s="6"/>
      <c r="E34" s="4" t="str">
        <f t="shared" si="6"/>
        <v/>
      </c>
      <c r="F34" t="str" cm="1">
        <f t="array" ref="F34">IF(ISNUMBER(E34),SUMPRODUCT((B$3:B$52=B34)*(E$3:E$52&lt;E34))+1,"")</f>
        <v/>
      </c>
      <c r="G34" t="str">
        <f>_xlfn.XLOOKUP(A34,Run!A:A,Run!E:E,"")</f>
        <v/>
      </c>
      <c r="H34" t="str" cm="1">
        <f t="array" ref="H34">IF(E34&lt;&gt;"",SUMPRODUCT((B$3:B$52=B34)*(I$3:I$52&lt;I34))+1,"")</f>
        <v/>
      </c>
      <c r="I34" t="str">
        <f t="shared" si="7"/>
        <v/>
      </c>
      <c r="J34" t="e">
        <f t="shared" si="8"/>
        <v>#VALUE!</v>
      </c>
      <c r="K34" t="e">
        <f t="shared" si="8"/>
        <v>#VALUE!</v>
      </c>
      <c r="L34" s="29"/>
      <c r="M34" t="str">
        <f t="shared" si="9"/>
        <v/>
      </c>
      <c r="O34" s="4" t="str">
        <f t="shared" si="10"/>
        <v/>
      </c>
      <c r="P34" s="29"/>
      <c r="Q34" t="str">
        <f t="shared" si="11"/>
        <v/>
      </c>
      <c r="S34" s="4" t="str">
        <f t="shared" si="12"/>
        <v/>
      </c>
      <c r="T34" s="29"/>
      <c r="U34" t="str">
        <f t="shared" si="13"/>
        <v/>
      </c>
      <c r="W34" s="4" t="str">
        <f t="shared" si="14"/>
        <v/>
      </c>
    </row>
    <row r="35" spans="1:23" x14ac:dyDescent="0.3">
      <c r="A35" t="str">
        <f>TEXT(Setup!A34,"")</f>
        <v/>
      </c>
      <c r="B35" t="str">
        <f>TEXT(Setup!B34,"")</f>
        <v/>
      </c>
      <c r="C35" s="6"/>
      <c r="D35" s="6"/>
      <c r="E35" s="4" t="str">
        <f t="shared" si="6"/>
        <v/>
      </c>
      <c r="F35" t="str" cm="1">
        <f t="array" ref="F35">IF(ISNUMBER(E35),SUMPRODUCT((B$3:B$52=B35)*(E$3:E$52&lt;E35))+1,"")</f>
        <v/>
      </c>
      <c r="G35" t="str">
        <f>_xlfn.XLOOKUP(A35,Run!A:A,Run!E:E,"")</f>
        <v/>
      </c>
      <c r="H35" t="str" cm="1">
        <f t="array" ref="H35">IF(E35&lt;&gt;"",SUMPRODUCT((B$3:B$52=B35)*(I$3:I$52&lt;I35))+1,"")</f>
        <v/>
      </c>
      <c r="I35" t="str">
        <f t="shared" si="7"/>
        <v/>
      </c>
      <c r="J35" t="e">
        <f t="shared" si="8"/>
        <v>#VALUE!</v>
      </c>
      <c r="K35" t="e">
        <f t="shared" si="8"/>
        <v>#VALUE!</v>
      </c>
      <c r="L35" s="29"/>
      <c r="M35" t="str">
        <f t="shared" si="9"/>
        <v/>
      </c>
      <c r="O35" s="4" t="str">
        <f t="shared" si="10"/>
        <v/>
      </c>
      <c r="P35" s="29"/>
      <c r="Q35" t="str">
        <f t="shared" si="11"/>
        <v/>
      </c>
      <c r="S35" s="4" t="str">
        <f t="shared" si="12"/>
        <v/>
      </c>
      <c r="T35" s="29"/>
      <c r="U35" t="str">
        <f t="shared" si="13"/>
        <v/>
      </c>
      <c r="W35" s="4" t="str">
        <f t="shared" si="14"/>
        <v/>
      </c>
    </row>
    <row r="36" spans="1:23" x14ac:dyDescent="0.3">
      <c r="A36" t="str">
        <f>TEXT(Setup!A35,"")</f>
        <v/>
      </c>
      <c r="B36" t="str">
        <f>TEXT(Setup!B35,"")</f>
        <v/>
      </c>
      <c r="C36" s="6"/>
      <c r="D36" s="6"/>
      <c r="E36" s="4" t="str">
        <f t="shared" si="6"/>
        <v/>
      </c>
      <c r="F36" t="str" cm="1">
        <f t="array" ref="F36">IF(ISNUMBER(E36),SUMPRODUCT((B$3:B$52=B36)*(E$3:E$52&lt;E36))+1,"")</f>
        <v/>
      </c>
      <c r="G36" t="str">
        <f>_xlfn.XLOOKUP(A36,Run!A:A,Run!E:E,"")</f>
        <v/>
      </c>
      <c r="H36" t="str" cm="1">
        <f t="array" ref="H36">IF(E36&lt;&gt;"",SUMPRODUCT((B$3:B$52=B36)*(I$3:I$52&lt;I36))+1,"")</f>
        <v/>
      </c>
      <c r="I36" t="str">
        <f t="shared" si="7"/>
        <v/>
      </c>
      <c r="J36" t="e">
        <f t="shared" si="8"/>
        <v>#VALUE!</v>
      </c>
      <c r="K36" t="e">
        <f t="shared" si="8"/>
        <v>#VALUE!</v>
      </c>
      <c r="L36" s="29"/>
      <c r="M36" t="str">
        <f t="shared" si="9"/>
        <v/>
      </c>
      <c r="O36" s="4" t="str">
        <f t="shared" si="10"/>
        <v/>
      </c>
      <c r="P36" s="29"/>
      <c r="Q36" t="str">
        <f t="shared" si="11"/>
        <v/>
      </c>
      <c r="S36" s="4" t="str">
        <f t="shared" si="12"/>
        <v/>
      </c>
      <c r="T36" s="29"/>
      <c r="U36" t="str">
        <f t="shared" si="13"/>
        <v/>
      </c>
      <c r="W36" s="4" t="str">
        <f t="shared" si="14"/>
        <v/>
      </c>
    </row>
    <row r="37" spans="1:23" x14ac:dyDescent="0.3">
      <c r="A37" t="str">
        <f>TEXT(Setup!A36,"")</f>
        <v/>
      </c>
      <c r="B37" t="str">
        <f>TEXT(Setup!B36,"")</f>
        <v/>
      </c>
      <c r="C37" s="6"/>
      <c r="D37" s="6"/>
      <c r="E37" s="4" t="str">
        <f t="shared" si="6"/>
        <v/>
      </c>
      <c r="F37" t="str" cm="1">
        <f t="array" ref="F37">IF(ISNUMBER(E37),SUMPRODUCT((B$3:B$52=B37)*(E$3:E$52&lt;E37))+1,"")</f>
        <v/>
      </c>
      <c r="G37" t="str">
        <f>_xlfn.XLOOKUP(A37,Run!A:A,Run!E:E,"")</f>
        <v/>
      </c>
      <c r="H37" t="str" cm="1">
        <f t="array" ref="H37">IF(E37&lt;&gt;"",SUMPRODUCT((B$3:B$52=B37)*(I$3:I$52&lt;I37))+1,"")</f>
        <v/>
      </c>
      <c r="I37" t="str">
        <f t="shared" si="7"/>
        <v/>
      </c>
      <c r="J37" t="e">
        <f t="shared" si="8"/>
        <v>#VALUE!</v>
      </c>
      <c r="K37" t="e">
        <f t="shared" si="8"/>
        <v>#VALUE!</v>
      </c>
      <c r="L37" s="29"/>
      <c r="M37" t="str">
        <f t="shared" si="9"/>
        <v/>
      </c>
      <c r="O37" s="4" t="str">
        <f t="shared" si="10"/>
        <v/>
      </c>
      <c r="P37" s="29"/>
      <c r="Q37" t="str">
        <f t="shared" si="11"/>
        <v/>
      </c>
      <c r="S37" s="4" t="str">
        <f t="shared" si="12"/>
        <v/>
      </c>
      <c r="T37" s="29"/>
      <c r="U37" t="str">
        <f t="shared" si="13"/>
        <v/>
      </c>
      <c r="W37" s="4" t="str">
        <f t="shared" si="14"/>
        <v/>
      </c>
    </row>
    <row r="38" spans="1:23" x14ac:dyDescent="0.3">
      <c r="A38" t="str">
        <f>TEXT(Setup!A37,"")</f>
        <v/>
      </c>
      <c r="B38" t="str">
        <f>TEXT(Setup!B37,"")</f>
        <v/>
      </c>
      <c r="C38" s="6"/>
      <c r="D38" s="6"/>
      <c r="E38" s="4" t="str">
        <f t="shared" si="6"/>
        <v/>
      </c>
      <c r="F38" t="str" cm="1">
        <f t="array" ref="F38">IF(ISNUMBER(E38),SUMPRODUCT((B$3:B$52=B38)*(E$3:E$52&lt;E38))+1,"")</f>
        <v/>
      </c>
      <c r="G38" t="str">
        <f>_xlfn.XLOOKUP(A38,Run!A:A,Run!E:E,"")</f>
        <v/>
      </c>
      <c r="H38" t="str" cm="1">
        <f t="array" ref="H38">IF(E38&lt;&gt;"",SUMPRODUCT((B$3:B$52=B38)*(I$3:I$52&lt;I38))+1,"")</f>
        <v/>
      </c>
      <c r="I38" t="str">
        <f t="shared" si="7"/>
        <v/>
      </c>
      <c r="J38" t="e">
        <f t="shared" si="8"/>
        <v>#VALUE!</v>
      </c>
      <c r="K38" t="e">
        <f t="shared" si="8"/>
        <v>#VALUE!</v>
      </c>
      <c r="L38" s="29"/>
      <c r="M38" t="str">
        <f t="shared" si="9"/>
        <v/>
      </c>
      <c r="O38" s="4" t="str">
        <f t="shared" si="10"/>
        <v/>
      </c>
      <c r="P38" s="29"/>
      <c r="Q38" t="str">
        <f t="shared" si="11"/>
        <v/>
      </c>
      <c r="S38" s="4" t="str">
        <f t="shared" si="12"/>
        <v/>
      </c>
      <c r="T38" s="29"/>
      <c r="U38" t="str">
        <f t="shared" si="13"/>
        <v/>
      </c>
      <c r="W38" s="4" t="str">
        <f t="shared" si="14"/>
        <v/>
      </c>
    </row>
    <row r="39" spans="1:23" x14ac:dyDescent="0.3">
      <c r="A39" t="str">
        <f>TEXT(Setup!A38,"")</f>
        <v/>
      </c>
      <c r="B39" t="str">
        <f>TEXT(Setup!B38,"")</f>
        <v/>
      </c>
      <c r="C39" s="6"/>
      <c r="D39" s="6"/>
      <c r="E39" s="4" t="str">
        <f t="shared" si="6"/>
        <v/>
      </c>
      <c r="F39" t="str" cm="1">
        <f t="array" ref="F39">IF(ISNUMBER(E39),SUMPRODUCT((B$3:B$52=B39)*(E$3:E$52&lt;E39))+1,"")</f>
        <v/>
      </c>
      <c r="G39" t="str">
        <f>_xlfn.XLOOKUP(A39,Run!A:A,Run!E:E,"")</f>
        <v/>
      </c>
      <c r="H39" t="str" cm="1">
        <f t="array" ref="H39">IF(E39&lt;&gt;"",SUMPRODUCT((B$3:B$52=B39)*(I$3:I$52&lt;I39))+1,"")</f>
        <v/>
      </c>
      <c r="I39" t="str">
        <f t="shared" si="7"/>
        <v/>
      </c>
      <c r="J39" t="e">
        <f t="shared" si="8"/>
        <v>#VALUE!</v>
      </c>
      <c r="K39" t="e">
        <f t="shared" si="8"/>
        <v>#VALUE!</v>
      </c>
      <c r="L39" s="29"/>
      <c r="M39" t="str">
        <f t="shared" si="9"/>
        <v/>
      </c>
      <c r="O39" s="4" t="str">
        <f t="shared" si="10"/>
        <v/>
      </c>
      <c r="P39" s="29"/>
      <c r="Q39" t="str">
        <f t="shared" si="11"/>
        <v/>
      </c>
      <c r="S39" s="4" t="str">
        <f t="shared" si="12"/>
        <v/>
      </c>
      <c r="T39" s="29"/>
      <c r="U39" t="str">
        <f t="shared" si="13"/>
        <v/>
      </c>
      <c r="W39" s="4" t="str">
        <f t="shared" si="14"/>
        <v/>
      </c>
    </row>
    <row r="40" spans="1:23" x14ac:dyDescent="0.3">
      <c r="A40" t="str">
        <f>TEXT(Setup!A39,"")</f>
        <v/>
      </c>
      <c r="B40" t="str">
        <f>TEXT(Setup!B39,"")</f>
        <v/>
      </c>
      <c r="C40" s="6"/>
      <c r="D40" s="6"/>
      <c r="E40" s="4" t="str">
        <f t="shared" si="6"/>
        <v/>
      </c>
      <c r="F40" t="str" cm="1">
        <f t="array" ref="F40">IF(ISNUMBER(E40),SUMPRODUCT((B$3:B$52=B40)*(E$3:E$52&lt;E40))+1,"")</f>
        <v/>
      </c>
      <c r="G40" t="str">
        <f>_xlfn.XLOOKUP(A40,Run!A:A,Run!E:E,"")</f>
        <v/>
      </c>
      <c r="H40" t="str" cm="1">
        <f t="array" ref="H40">IF(E40&lt;&gt;"",SUMPRODUCT((B$3:B$52=B40)*(I$3:I$52&lt;I40))+1,"")</f>
        <v/>
      </c>
      <c r="I40" t="str">
        <f t="shared" si="7"/>
        <v/>
      </c>
      <c r="J40" t="e">
        <f t="shared" si="8"/>
        <v>#VALUE!</v>
      </c>
      <c r="K40" t="e">
        <f t="shared" si="8"/>
        <v>#VALUE!</v>
      </c>
      <c r="L40" s="29"/>
      <c r="M40" t="str">
        <f t="shared" si="9"/>
        <v/>
      </c>
      <c r="O40" s="4" t="str">
        <f t="shared" si="10"/>
        <v/>
      </c>
      <c r="P40" s="29"/>
      <c r="Q40" t="str">
        <f t="shared" si="11"/>
        <v/>
      </c>
      <c r="S40" s="4" t="str">
        <f t="shared" si="12"/>
        <v/>
      </c>
      <c r="T40" s="29"/>
      <c r="U40" t="str">
        <f t="shared" si="13"/>
        <v/>
      </c>
      <c r="W40" s="4" t="str">
        <f t="shared" si="14"/>
        <v/>
      </c>
    </row>
    <row r="41" spans="1:23" x14ac:dyDescent="0.3">
      <c r="A41" t="str">
        <f>TEXT(Setup!A40,"")</f>
        <v/>
      </c>
      <c r="B41" t="str">
        <f>TEXT(Setup!B40,"")</f>
        <v/>
      </c>
      <c r="C41" s="6"/>
      <c r="D41" s="6"/>
      <c r="E41" s="4" t="str">
        <f t="shared" si="6"/>
        <v/>
      </c>
      <c r="F41" t="str" cm="1">
        <f t="array" ref="F41">IF(ISNUMBER(E41),SUMPRODUCT((B$3:B$52=B41)*(E$3:E$52&lt;E41))+1,"")</f>
        <v/>
      </c>
      <c r="G41" t="str">
        <f>_xlfn.XLOOKUP(A41,Run!A:A,Run!E:E,"")</f>
        <v/>
      </c>
      <c r="H41" t="str" cm="1">
        <f t="array" ref="H41">IF(E41&lt;&gt;"",SUMPRODUCT((B$3:B$52=B41)*(I$3:I$52&lt;I41))+1,"")</f>
        <v/>
      </c>
      <c r="I41" t="str">
        <f t="shared" si="7"/>
        <v/>
      </c>
      <c r="J41" t="e">
        <f t="shared" si="8"/>
        <v>#VALUE!</v>
      </c>
      <c r="K41" t="e">
        <f t="shared" si="8"/>
        <v>#VALUE!</v>
      </c>
      <c r="L41" s="29"/>
      <c r="M41" t="str">
        <f t="shared" si="9"/>
        <v/>
      </c>
      <c r="O41" s="4" t="str">
        <f t="shared" si="10"/>
        <v/>
      </c>
      <c r="P41" s="29"/>
      <c r="Q41" t="str">
        <f t="shared" si="11"/>
        <v/>
      </c>
      <c r="S41" s="4" t="str">
        <f t="shared" si="12"/>
        <v/>
      </c>
      <c r="T41" s="29"/>
      <c r="U41" t="str">
        <f t="shared" si="13"/>
        <v/>
      </c>
      <c r="W41" s="4" t="str">
        <f t="shared" si="14"/>
        <v/>
      </c>
    </row>
    <row r="42" spans="1:23" x14ac:dyDescent="0.3">
      <c r="A42" t="str">
        <f>TEXT(Setup!A41,"")</f>
        <v/>
      </c>
      <c r="B42" t="str">
        <f>TEXT(Setup!B41,"")</f>
        <v/>
      </c>
      <c r="C42" s="6"/>
      <c r="D42" s="6"/>
      <c r="E42" s="4" t="str">
        <f t="shared" si="6"/>
        <v/>
      </c>
      <c r="F42" t="str" cm="1">
        <f t="array" ref="F42">IF(ISNUMBER(E42),SUMPRODUCT((B$3:B$52=B42)*(E$3:E$52&lt;E42))+1,"")</f>
        <v/>
      </c>
      <c r="G42" t="str">
        <f>_xlfn.XLOOKUP(A42,Run!A:A,Run!E:E,"")</f>
        <v/>
      </c>
      <c r="H42" t="str" cm="1">
        <f t="array" ref="H42">IF(E42&lt;&gt;"",SUMPRODUCT((B$3:B$52=B42)*(I$3:I$52&lt;I42))+1,"")</f>
        <v/>
      </c>
      <c r="I42" t="str">
        <f t="shared" si="7"/>
        <v/>
      </c>
      <c r="J42" t="e">
        <f t="shared" si="8"/>
        <v>#VALUE!</v>
      </c>
      <c r="K42" t="e">
        <f t="shared" si="8"/>
        <v>#VALUE!</v>
      </c>
      <c r="L42" s="29"/>
      <c r="M42" t="str">
        <f t="shared" si="9"/>
        <v/>
      </c>
      <c r="O42" s="4" t="str">
        <f t="shared" si="10"/>
        <v/>
      </c>
      <c r="P42" s="29"/>
      <c r="Q42" t="str">
        <f t="shared" si="11"/>
        <v/>
      </c>
      <c r="S42" s="4" t="str">
        <f t="shared" si="12"/>
        <v/>
      </c>
      <c r="T42" s="29"/>
      <c r="U42" t="str">
        <f t="shared" si="13"/>
        <v/>
      </c>
      <c r="W42" s="4" t="str">
        <f t="shared" si="14"/>
        <v/>
      </c>
    </row>
    <row r="43" spans="1:23" x14ac:dyDescent="0.3">
      <c r="A43" t="str">
        <f>TEXT(Setup!A42,"")</f>
        <v/>
      </c>
      <c r="B43" t="str">
        <f>TEXT(Setup!B42,"")</f>
        <v/>
      </c>
      <c r="C43" s="6"/>
      <c r="D43" s="6"/>
      <c r="E43" s="4" t="str">
        <f t="shared" si="6"/>
        <v/>
      </c>
      <c r="F43" t="str" cm="1">
        <f t="array" ref="F43">IF(ISNUMBER(E43),SUMPRODUCT((B$3:B$52=B43)*(E$3:E$52&lt;E43))+1,"")</f>
        <v/>
      </c>
      <c r="G43" t="str">
        <f>_xlfn.XLOOKUP(A43,Run!A:A,Run!E:E,"")</f>
        <v/>
      </c>
      <c r="H43" t="str" cm="1">
        <f t="array" ref="H43">IF(E43&lt;&gt;"",SUMPRODUCT((B$3:B$52=B43)*(I$3:I$52&lt;I43))+1,"")</f>
        <v/>
      </c>
      <c r="I43" t="str">
        <f t="shared" si="7"/>
        <v/>
      </c>
      <c r="J43" t="e">
        <f t="shared" si="8"/>
        <v>#VALUE!</v>
      </c>
      <c r="K43" t="e">
        <f t="shared" si="8"/>
        <v>#VALUE!</v>
      </c>
      <c r="L43" s="29"/>
      <c r="M43" t="str">
        <f t="shared" si="9"/>
        <v/>
      </c>
      <c r="O43" s="4" t="str">
        <f t="shared" si="10"/>
        <v/>
      </c>
      <c r="P43" s="29"/>
      <c r="Q43" t="str">
        <f t="shared" si="11"/>
        <v/>
      </c>
      <c r="S43" s="4" t="str">
        <f t="shared" si="12"/>
        <v/>
      </c>
      <c r="T43" s="29"/>
      <c r="U43" t="str">
        <f t="shared" si="13"/>
        <v/>
      </c>
      <c r="W43" s="4" t="str">
        <f t="shared" si="14"/>
        <v/>
      </c>
    </row>
    <row r="44" spans="1:23" x14ac:dyDescent="0.3">
      <c r="A44" t="str">
        <f>TEXT(Setup!A43,"")</f>
        <v/>
      </c>
      <c r="B44" t="str">
        <f>TEXT(Setup!B43,"")</f>
        <v/>
      </c>
      <c r="C44" s="6"/>
      <c r="D44" s="6"/>
      <c r="E44" s="4" t="str">
        <f t="shared" si="6"/>
        <v/>
      </c>
      <c r="F44" t="str" cm="1">
        <f t="array" ref="F44">IF(ISNUMBER(E44),SUMPRODUCT((B$3:B$52=B44)*(E$3:E$52&lt;E44))+1,"")</f>
        <v/>
      </c>
      <c r="G44" t="str">
        <f>_xlfn.XLOOKUP(A44,Run!A:A,Run!E:E,"")</f>
        <v/>
      </c>
      <c r="H44" t="str" cm="1">
        <f t="array" ref="H44">IF(E44&lt;&gt;"",SUMPRODUCT((B$3:B$52=B44)*(I$3:I$52&lt;I44))+1,"")</f>
        <v/>
      </c>
      <c r="I44" t="str">
        <f t="shared" si="7"/>
        <v/>
      </c>
      <c r="J44" t="e">
        <f t="shared" si="8"/>
        <v>#VALUE!</v>
      </c>
      <c r="K44" t="e">
        <f t="shared" si="8"/>
        <v>#VALUE!</v>
      </c>
      <c r="L44" s="29"/>
      <c r="M44" t="str">
        <f t="shared" si="9"/>
        <v/>
      </c>
      <c r="O44" s="4" t="str">
        <f t="shared" si="10"/>
        <v/>
      </c>
      <c r="P44" s="29"/>
      <c r="Q44" t="str">
        <f t="shared" si="11"/>
        <v/>
      </c>
      <c r="S44" s="4" t="str">
        <f t="shared" si="12"/>
        <v/>
      </c>
      <c r="T44" s="29"/>
      <c r="U44" t="str">
        <f t="shared" si="13"/>
        <v/>
      </c>
      <c r="W44" s="4" t="str">
        <f t="shared" si="14"/>
        <v/>
      </c>
    </row>
    <row r="45" spans="1:23" x14ac:dyDescent="0.3">
      <c r="A45" t="str">
        <f>TEXT(Setup!A44,"")</f>
        <v/>
      </c>
      <c r="B45" t="str">
        <f>TEXT(Setup!B44,"")</f>
        <v/>
      </c>
      <c r="C45" s="6"/>
      <c r="D45" s="6"/>
      <c r="E45" s="4" t="str">
        <f t="shared" si="6"/>
        <v/>
      </c>
      <c r="F45" t="str" cm="1">
        <f t="array" ref="F45">IF(ISNUMBER(E45),SUMPRODUCT((B$3:B$52=B45)*(E$3:E$52&lt;E45))+1,"")</f>
        <v/>
      </c>
      <c r="G45" t="str">
        <f>_xlfn.XLOOKUP(A45,Run!A:A,Run!E:E,"")</f>
        <v/>
      </c>
      <c r="H45" t="str" cm="1">
        <f t="array" ref="H45">IF(E45&lt;&gt;"",SUMPRODUCT((B$3:B$52=B45)*(I$3:I$52&lt;I45))+1,"")</f>
        <v/>
      </c>
      <c r="I45" t="str">
        <f t="shared" si="7"/>
        <v/>
      </c>
      <c r="J45" t="e">
        <f t="shared" si="8"/>
        <v>#VALUE!</v>
      </c>
      <c r="K45" t="e">
        <f t="shared" si="8"/>
        <v>#VALUE!</v>
      </c>
      <c r="L45" s="29"/>
      <c r="M45" t="str">
        <f t="shared" si="9"/>
        <v/>
      </c>
      <c r="O45" s="4" t="str">
        <f t="shared" si="10"/>
        <v/>
      </c>
      <c r="P45" s="29"/>
      <c r="Q45" t="str">
        <f t="shared" si="11"/>
        <v/>
      </c>
      <c r="S45" s="4" t="str">
        <f t="shared" si="12"/>
        <v/>
      </c>
      <c r="T45" s="29"/>
      <c r="U45" t="str">
        <f t="shared" si="13"/>
        <v/>
      </c>
      <c r="W45" s="4" t="str">
        <f t="shared" si="14"/>
        <v/>
      </c>
    </row>
    <row r="46" spans="1:23" x14ac:dyDescent="0.3">
      <c r="A46" t="str">
        <f>TEXT(Setup!A45,"")</f>
        <v/>
      </c>
      <c r="B46" t="str">
        <f>TEXT(Setup!B45,"")</f>
        <v/>
      </c>
      <c r="C46" s="6"/>
      <c r="D46" s="6"/>
      <c r="E46" s="4" t="str">
        <f t="shared" si="6"/>
        <v/>
      </c>
      <c r="F46" t="str" cm="1">
        <f t="array" ref="F46">IF(ISNUMBER(E46),SUMPRODUCT((B$3:B$52=B46)*(E$3:E$52&lt;E46))+1,"")</f>
        <v/>
      </c>
      <c r="G46" t="str">
        <f>_xlfn.XLOOKUP(A46,Run!A:A,Run!E:E,"")</f>
        <v/>
      </c>
      <c r="H46" t="str" cm="1">
        <f t="array" ref="H46">IF(E46&lt;&gt;"",SUMPRODUCT((B$3:B$52=B46)*(I$3:I$52&lt;I46))+1,"")</f>
        <v/>
      </c>
      <c r="I46" t="str">
        <f t="shared" si="7"/>
        <v/>
      </c>
      <c r="J46" t="e">
        <f t="shared" si="8"/>
        <v>#VALUE!</v>
      </c>
      <c r="K46" t="e">
        <f t="shared" si="8"/>
        <v>#VALUE!</v>
      </c>
      <c r="L46" s="29"/>
      <c r="M46" t="str">
        <f t="shared" si="9"/>
        <v/>
      </c>
      <c r="O46" s="4" t="str">
        <f t="shared" si="10"/>
        <v/>
      </c>
      <c r="P46" s="29"/>
      <c r="Q46" t="str">
        <f t="shared" si="11"/>
        <v/>
      </c>
      <c r="S46" s="4" t="str">
        <f t="shared" si="12"/>
        <v/>
      </c>
      <c r="T46" s="29"/>
      <c r="U46" t="str">
        <f t="shared" si="13"/>
        <v/>
      </c>
      <c r="W46" s="4" t="str">
        <f t="shared" si="14"/>
        <v/>
      </c>
    </row>
    <row r="47" spans="1:23" x14ac:dyDescent="0.3">
      <c r="A47" t="str">
        <f>TEXT(Setup!A46,"")</f>
        <v/>
      </c>
      <c r="B47" t="str">
        <f>TEXT(Setup!B46,"")</f>
        <v/>
      </c>
      <c r="C47" s="6"/>
      <c r="D47" s="6"/>
      <c r="E47" s="4" t="str">
        <f t="shared" si="6"/>
        <v/>
      </c>
      <c r="F47" t="str" cm="1">
        <f t="array" ref="F47">IF(ISNUMBER(E47),SUMPRODUCT((B$3:B$52=B47)*(E$3:E$52&lt;E47))+1,"")</f>
        <v/>
      </c>
      <c r="G47" t="str">
        <f>_xlfn.XLOOKUP(A47,Run!A:A,Run!E:E,"")</f>
        <v/>
      </c>
      <c r="H47" t="str" cm="1">
        <f t="array" ref="H47">IF(E47&lt;&gt;"",SUMPRODUCT((B$3:B$52=B47)*(I$3:I$52&lt;I47))+1,"")</f>
        <v/>
      </c>
      <c r="I47" t="str">
        <f t="shared" si="7"/>
        <v/>
      </c>
      <c r="J47" t="e">
        <f t="shared" si="8"/>
        <v>#VALUE!</v>
      </c>
      <c r="K47" t="e">
        <f t="shared" si="8"/>
        <v>#VALUE!</v>
      </c>
      <c r="L47" s="29"/>
      <c r="M47" t="str">
        <f t="shared" si="9"/>
        <v/>
      </c>
      <c r="O47" s="4" t="str">
        <f t="shared" si="10"/>
        <v/>
      </c>
      <c r="P47" s="29"/>
      <c r="Q47" t="str">
        <f t="shared" si="11"/>
        <v/>
      </c>
      <c r="S47" s="4" t="str">
        <f t="shared" si="12"/>
        <v/>
      </c>
      <c r="T47" s="29"/>
      <c r="U47" t="str">
        <f t="shared" si="13"/>
        <v/>
      </c>
      <c r="W47" s="4" t="str">
        <f t="shared" si="14"/>
        <v/>
      </c>
    </row>
    <row r="48" spans="1:23" x14ac:dyDescent="0.3">
      <c r="A48" t="str">
        <f>TEXT(Setup!A47,"")</f>
        <v/>
      </c>
      <c r="B48" t="str">
        <f>TEXT(Setup!B47,"")</f>
        <v/>
      </c>
      <c r="C48" s="6"/>
      <c r="D48" s="6"/>
      <c r="E48" s="4" t="str">
        <f t="shared" si="6"/>
        <v/>
      </c>
      <c r="F48" t="str" cm="1">
        <f t="array" ref="F48">IF(ISNUMBER(E48),SUMPRODUCT((B$3:B$52=B48)*(E$3:E$52&lt;E48))+1,"")</f>
        <v/>
      </c>
      <c r="G48" t="str">
        <f>_xlfn.XLOOKUP(A48,Run!A:A,Run!E:E,"")</f>
        <v/>
      </c>
      <c r="H48" t="str" cm="1">
        <f t="array" ref="H48">IF(E48&lt;&gt;"",SUMPRODUCT((B$3:B$52=B48)*(I$3:I$52&lt;I48))+1,"")</f>
        <v/>
      </c>
      <c r="I48" t="str">
        <f t="shared" si="7"/>
        <v/>
      </c>
      <c r="J48" t="e">
        <f t="shared" si="8"/>
        <v>#VALUE!</v>
      </c>
      <c r="K48" t="e">
        <f t="shared" si="8"/>
        <v>#VALUE!</v>
      </c>
      <c r="L48" s="29"/>
      <c r="M48" t="str">
        <f t="shared" si="9"/>
        <v/>
      </c>
      <c r="O48" s="4" t="str">
        <f t="shared" si="10"/>
        <v/>
      </c>
      <c r="P48" s="29"/>
      <c r="Q48" t="str">
        <f t="shared" si="11"/>
        <v/>
      </c>
      <c r="S48" s="4" t="str">
        <f t="shared" si="12"/>
        <v/>
      </c>
      <c r="T48" s="29"/>
      <c r="U48" t="str">
        <f t="shared" si="13"/>
        <v/>
      </c>
      <c r="W48" s="4" t="str">
        <f t="shared" si="14"/>
        <v/>
      </c>
    </row>
    <row r="49" spans="1:23" x14ac:dyDescent="0.3">
      <c r="A49" t="str">
        <f>TEXT(Setup!A48,"")</f>
        <v/>
      </c>
      <c r="B49" t="str">
        <f>TEXT(Setup!B48,"")</f>
        <v/>
      </c>
      <c r="C49" s="6"/>
      <c r="D49" s="6"/>
      <c r="E49" s="4" t="str">
        <f t="shared" si="6"/>
        <v/>
      </c>
      <c r="F49" t="str" cm="1">
        <f t="array" ref="F49">IF(ISNUMBER(E49),SUMPRODUCT((B$3:B$52=B49)*(E$3:E$52&lt;E49))+1,"")</f>
        <v/>
      </c>
      <c r="G49" t="str">
        <f>_xlfn.XLOOKUP(A49,Run!A:A,Run!E:E,"")</f>
        <v/>
      </c>
      <c r="H49" t="str" cm="1">
        <f t="array" ref="H49">IF(E49&lt;&gt;"",SUMPRODUCT((B$3:B$52=B49)*(I$3:I$52&lt;I49))+1,"")</f>
        <v/>
      </c>
      <c r="I49" t="str">
        <f t="shared" si="7"/>
        <v/>
      </c>
      <c r="J49" t="e">
        <f t="shared" si="8"/>
        <v>#VALUE!</v>
      </c>
      <c r="K49" t="e">
        <f t="shared" si="8"/>
        <v>#VALUE!</v>
      </c>
      <c r="L49" s="29"/>
      <c r="M49" t="str">
        <f t="shared" si="9"/>
        <v/>
      </c>
      <c r="O49" s="4" t="str">
        <f t="shared" si="10"/>
        <v/>
      </c>
      <c r="P49" s="29"/>
      <c r="Q49" t="str">
        <f t="shared" si="11"/>
        <v/>
      </c>
      <c r="S49" s="4" t="str">
        <f t="shared" si="12"/>
        <v/>
      </c>
      <c r="T49" s="29"/>
      <c r="U49" t="str">
        <f t="shared" si="13"/>
        <v/>
      </c>
      <c r="W49" s="4" t="str">
        <f t="shared" si="14"/>
        <v/>
      </c>
    </row>
    <row r="50" spans="1:23" x14ac:dyDescent="0.3">
      <c r="A50" t="str">
        <f>TEXT(Setup!A49,"")</f>
        <v/>
      </c>
      <c r="B50" t="str">
        <f>TEXT(Setup!B49,"")</f>
        <v/>
      </c>
      <c r="C50" s="6"/>
      <c r="D50" s="6"/>
      <c r="E50" s="4" t="str">
        <f t="shared" si="6"/>
        <v/>
      </c>
      <c r="F50" t="str" cm="1">
        <f t="array" ref="F50">IF(ISNUMBER(E50),SUMPRODUCT((B$3:B$52=B50)*(E$3:E$52&lt;E50))+1,"")</f>
        <v/>
      </c>
      <c r="G50" t="str">
        <f>_xlfn.XLOOKUP(A50,Run!A:A,Run!E:E,"")</f>
        <v/>
      </c>
      <c r="H50" t="str" cm="1">
        <f t="array" ref="H50">IF(E50&lt;&gt;"",SUMPRODUCT((B$3:B$52=B50)*(I$3:I$52&lt;I50))+1,"")</f>
        <v/>
      </c>
      <c r="I50" t="str">
        <f t="shared" si="7"/>
        <v/>
      </c>
      <c r="J50" t="e">
        <f t="shared" si="8"/>
        <v>#VALUE!</v>
      </c>
      <c r="K50" t="e">
        <f t="shared" si="8"/>
        <v>#VALUE!</v>
      </c>
      <c r="L50" s="29"/>
      <c r="M50" t="str">
        <f t="shared" si="9"/>
        <v/>
      </c>
      <c r="O50" s="4" t="str">
        <f t="shared" si="10"/>
        <v/>
      </c>
      <c r="P50" s="29"/>
      <c r="Q50" t="str">
        <f t="shared" si="11"/>
        <v/>
      </c>
      <c r="S50" s="4" t="str">
        <f t="shared" si="12"/>
        <v/>
      </c>
      <c r="T50" s="29"/>
      <c r="U50" t="str">
        <f t="shared" si="13"/>
        <v/>
      </c>
      <c r="W50" s="4" t="str">
        <f t="shared" si="14"/>
        <v/>
      </c>
    </row>
    <row r="51" spans="1:23" x14ac:dyDescent="0.3">
      <c r="A51" t="str">
        <f>TEXT(Setup!A50,"")</f>
        <v/>
      </c>
      <c r="B51" t="str">
        <f>TEXT(Setup!B50,"")</f>
        <v/>
      </c>
      <c r="C51" s="6"/>
      <c r="D51" s="6"/>
      <c r="E51" s="4" t="str">
        <f t="shared" si="6"/>
        <v/>
      </c>
      <c r="F51" t="str" cm="1">
        <f t="array" ref="F51">IF(ISNUMBER(E51),SUMPRODUCT((B$3:B$52=B51)*(E$3:E$52&lt;E51))+1,"")</f>
        <v/>
      </c>
      <c r="G51" t="str">
        <f>_xlfn.XLOOKUP(A51,Run!A:A,Run!E:E,"")</f>
        <v/>
      </c>
      <c r="H51" t="str" cm="1">
        <f t="array" ref="H51">IF(E51&lt;&gt;"",SUMPRODUCT((B$3:B$52=B51)*(I$3:I$52&lt;I51))+1,"")</f>
        <v/>
      </c>
      <c r="I51" t="str">
        <f t="shared" si="7"/>
        <v/>
      </c>
      <c r="J51" t="e">
        <f t="shared" si="8"/>
        <v>#VALUE!</v>
      </c>
      <c r="K51" t="e">
        <f t="shared" si="8"/>
        <v>#VALUE!</v>
      </c>
      <c r="L51" s="29"/>
      <c r="M51" t="str">
        <f t="shared" si="9"/>
        <v/>
      </c>
      <c r="O51" s="4" t="str">
        <f t="shared" si="10"/>
        <v/>
      </c>
      <c r="P51" s="29"/>
      <c r="Q51" t="str">
        <f t="shared" si="11"/>
        <v/>
      </c>
      <c r="S51" s="4" t="str">
        <f t="shared" si="12"/>
        <v/>
      </c>
      <c r="T51" s="29"/>
      <c r="U51" t="str">
        <f t="shared" si="13"/>
        <v/>
      </c>
      <c r="W51" s="4" t="str">
        <f t="shared" si="14"/>
        <v/>
      </c>
    </row>
    <row r="52" spans="1:23" x14ac:dyDescent="0.3">
      <c r="A52" t="str">
        <f>TEXT(Setup!A51,"")</f>
        <v/>
      </c>
      <c r="B52" t="str">
        <f>TEXT(Setup!B51,"")</f>
        <v/>
      </c>
      <c r="C52" s="6"/>
      <c r="D52" s="6"/>
      <c r="E52" s="4" t="str">
        <f t="shared" si="6"/>
        <v/>
      </c>
      <c r="F52" t="str" cm="1">
        <f t="array" ref="F52">IF(ISNUMBER(E52),SUMPRODUCT((B$3:B$52=B52)*(E$3:E$52&lt;E52))+1,"")</f>
        <v/>
      </c>
      <c r="G52" t="str">
        <f>_xlfn.XLOOKUP(A52,Run!A:A,Run!E:E,"")</f>
        <v/>
      </c>
      <c r="H52" t="str" cm="1">
        <f t="array" ref="H52">IF(E52&lt;&gt;"",SUMPRODUCT((B$3:B$52=B52)*(I$3:I$52&lt;I52))+1,"")</f>
        <v/>
      </c>
      <c r="I52" t="str">
        <f t="shared" si="7"/>
        <v/>
      </c>
      <c r="J52" t="e">
        <f t="shared" si="8"/>
        <v>#VALUE!</v>
      </c>
      <c r="K52" t="e">
        <f t="shared" si="8"/>
        <v>#VALUE!</v>
      </c>
      <c r="L52" s="29"/>
      <c r="M52" t="str">
        <f t="shared" si="9"/>
        <v/>
      </c>
      <c r="O52" s="4" t="str">
        <f t="shared" si="10"/>
        <v/>
      </c>
      <c r="P52" s="29"/>
      <c r="Q52" t="str">
        <f t="shared" si="11"/>
        <v/>
      </c>
      <c r="S52" s="4" t="str">
        <f t="shared" si="12"/>
        <v/>
      </c>
      <c r="T52" s="29"/>
      <c r="U52" t="str">
        <f t="shared" si="13"/>
        <v/>
      </c>
      <c r="W52" s="4" t="str">
        <f t="shared" si="14"/>
        <v/>
      </c>
    </row>
  </sheetData>
  <sheetProtection sheet="1" objects="1" scenarios="1"/>
  <protectedRanges>
    <protectedRange sqref="N1 R1 V1" name="Filter_1"/>
    <protectedRange sqref="C3:D52" name="Time Entry_1"/>
  </protectedRanges>
  <dataValidations count="2">
    <dataValidation type="custom" allowBlank="1" showInputMessage="1" showErrorMessage="1" errorTitle="Invalid time" error="Please enter time in the format MM:SS. Partial seconds may be entered with a decimal if needed." promptTitle="Time Entry" prompt="Enter time in format MM:SS. If less than 1 minute, include 0 in the minutes place. (e.g. 0:30)." sqref="C3:D52" xr:uid="{41AE0054-1283-4F06-8F1B-42718F3111A7}">
      <formula1>J3</formula1>
    </dataValidation>
    <dataValidation type="list" allowBlank="1" showInputMessage="1" showErrorMessage="1" sqref="N1 R1 V1" xr:uid="{7D180BAB-715C-4C0B-86D0-6AB087C56511}">
      <formula1>ClassList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8C0C70-4E48-4896-B70B-0610DFFD78E9}">
  <sheetPr>
    <tabColor rgb="FFFF33CC"/>
  </sheetPr>
  <dimension ref="A1:W52"/>
  <sheetViews>
    <sheetView workbookViewId="0">
      <pane xSplit="1" ySplit="2" topLeftCell="B3" activePane="bottomRight" state="frozen"/>
      <selection activeCell="I1" sqref="I1:K1048576"/>
      <selection pane="topRight" activeCell="I1" sqref="I1:K1048576"/>
      <selection pane="bottomLeft" activeCell="I1" sqref="I1:K1048576"/>
      <selection pane="bottomRight" activeCell="I1" sqref="I1:K1048576"/>
    </sheetView>
  </sheetViews>
  <sheetFormatPr defaultRowHeight="14.4" x14ac:dyDescent="0.3"/>
  <cols>
    <col min="1" max="1" width="17.6640625" customWidth="1"/>
    <col min="4" max="4" width="0" hidden="1" customWidth="1"/>
    <col min="6" max="7" width="8.6640625" hidden="1" customWidth="1"/>
    <col min="8" max="8" width="11.44140625" customWidth="1"/>
    <col min="9" max="11" width="8.6640625" hidden="1" customWidth="1"/>
    <col min="12" max="12" width="3.33203125" style="5" customWidth="1"/>
    <col min="13" max="14" width="8.6640625" customWidth="1"/>
    <col min="16" max="16" width="2.5546875" customWidth="1"/>
    <col min="20" max="20" width="2.5546875" customWidth="1"/>
  </cols>
  <sheetData>
    <row r="1" spans="1:23" ht="18" x14ac:dyDescent="0.35">
      <c r="A1" s="7" t="str">
        <f>Setup!E10</f>
        <v>Event 9</v>
      </c>
      <c r="L1" s="29"/>
      <c r="M1" s="1" t="s">
        <v>7</v>
      </c>
      <c r="N1" s="3" t="s">
        <v>9</v>
      </c>
      <c r="P1" s="29"/>
      <c r="Q1" s="1" t="s">
        <v>7</v>
      </c>
      <c r="R1" s="3" t="s">
        <v>10</v>
      </c>
      <c r="T1" s="29"/>
      <c r="U1" s="1" t="s">
        <v>7</v>
      </c>
      <c r="V1" s="3" t="s">
        <v>11</v>
      </c>
    </row>
    <row r="2" spans="1:23" x14ac:dyDescent="0.3">
      <c r="A2" s="8" t="s">
        <v>4</v>
      </c>
      <c r="B2" s="8" t="s">
        <v>5</v>
      </c>
      <c r="C2" s="8" t="s">
        <v>1</v>
      </c>
      <c r="D2" s="8" t="s">
        <v>2</v>
      </c>
      <c r="E2" s="8" t="s">
        <v>3</v>
      </c>
      <c r="F2" s="8" t="s">
        <v>23</v>
      </c>
      <c r="G2" s="8" t="s">
        <v>21</v>
      </c>
      <c r="H2" s="8" t="s">
        <v>26</v>
      </c>
      <c r="I2" s="8" t="s">
        <v>22</v>
      </c>
      <c r="J2" s="8" t="s">
        <v>19</v>
      </c>
      <c r="K2" s="8" t="s">
        <v>20</v>
      </c>
      <c r="L2" s="54"/>
      <c r="M2" s="8" t="s">
        <v>6</v>
      </c>
      <c r="N2" s="8" t="s">
        <v>0</v>
      </c>
      <c r="O2" s="8" t="s">
        <v>1</v>
      </c>
      <c r="P2" s="29"/>
      <c r="Q2" s="8" t="s">
        <v>6</v>
      </c>
      <c r="R2" s="8" t="s">
        <v>0</v>
      </c>
      <c r="S2" s="8" t="s">
        <v>1</v>
      </c>
      <c r="T2" s="29"/>
      <c r="U2" s="8" t="s">
        <v>6</v>
      </c>
      <c r="V2" s="8" t="s">
        <v>0</v>
      </c>
      <c r="W2" s="8" t="s">
        <v>1</v>
      </c>
    </row>
    <row r="3" spans="1:23" x14ac:dyDescent="0.3">
      <c r="A3" t="str">
        <f>TEXT(Setup!A2,"")</f>
        <v>Carrollton 1</v>
      </c>
      <c r="B3" t="str">
        <f>TEXT(Setup!B2,"")</f>
        <v>Male</v>
      </c>
      <c r="C3" s="6"/>
      <c r="D3" s="6"/>
      <c r="E3" s="4" t="str">
        <f>IFERROR(TIME(0, LEFT(C3,FIND(":",C3)-1),RIGHT(C3,LEN(C3)-FIND(":",C3)))+(MOD(RIGHT(C3,LEN(C3)-FIND(":",C3)),1)/86400),"")</f>
        <v/>
      </c>
      <c r="F3" t="str" cm="1">
        <f t="array" ref="F3">IF(ISNUMBER(E3),SUMPRODUCT((B$3:B$52=B3)*(E$3:E$52&lt;E3))+1,"")</f>
        <v/>
      </c>
      <c r="G3">
        <f>_xlfn.XLOOKUP(A3,Run!A:A,Run!E:E,"")</f>
        <v>7.9745370370370369E-3</v>
      </c>
      <c r="H3" t="str" cm="1">
        <f t="array" ref="H3">IF(E3&lt;&gt;"",SUMPRODUCT((B$3:B$52=B3)*(I$3:I$52&lt;I3))+1,"")</f>
        <v/>
      </c>
      <c r="I3" t="str">
        <f>IFERROR(F3+G3,"")</f>
        <v/>
      </c>
      <c r="J3" t="e">
        <f>AND(ISNUMBER(VALUE(LEFT(C3,FIND(":",C3)-1))),ISNUMBER(VALUE(RIGHT(C3,LEN(C3)-FIND(":",C3)))),VALUE(LEFT(C3,FIND(":",C3)-1))&lt;60,VALUE(RIGHT(C3,LEN(C3)-FIND(":",C3)))&lt;60,ISNUMBER(TIME(0,VALUE(LEFT(C3,FIND(":",C3)-1)),VALUE(RIGHT(C3,LEN(C3)-FIND(":",C3))))))</f>
        <v>#VALUE!</v>
      </c>
      <c r="K3" t="e">
        <f>AND(ISNUMBER(VALUE(LEFT(D3,FIND(":",D3)-1))),ISNUMBER(VALUE(RIGHT(D3,LEN(D3)-FIND(":",D3)))),VALUE(LEFT(D3,FIND(":",D3)-1))&lt;60,VALUE(RIGHT(D3,LEN(D3)-FIND(":",D3)))&lt;60,ISNUMBER(TIME(0,VALUE(LEFT(D3,FIND(":",D3)-1)),VALUE(RIGHT(D3,LEN(D3)-FIND(":",D3))))))</f>
        <v>#VALUE!</v>
      </c>
      <c r="L3" s="29"/>
      <c r="M3" t="str">
        <f t="shared" ref="M3:M6" si="0">IF(N3="","",_xlfn.XLOOKUP(N3,$A:$A,$H:$H,""))</f>
        <v/>
      </c>
      <c r="N3" t="str" cm="1">
        <f t="array" ref="N3:N6">_xlfn.SORTBY(_xlfn._xlws.FILTER($A:$A,$B:$B=N$1),_xlfn._xlws.FILTER($I:$I,$B:$B=N$1))</f>
        <v>Carrollton 1</v>
      </c>
      <c r="O3" s="4" t="str">
        <f t="shared" ref="O3:O6" si="1">IF(N3="","",_xlfn.XLOOKUP(N3,$A:$A,$E:$E,""))</f>
        <v/>
      </c>
      <c r="P3" s="29"/>
      <c r="Q3" t="str">
        <f t="shared" ref="Q3:Q6" si="2">IF(R3="","",_xlfn.XLOOKUP(R3,$A:$A,$H:$H,""))</f>
        <v/>
      </c>
      <c r="R3" t="str" cm="1">
        <f t="array" ref="R3:R6">_xlfn.SORTBY(_xlfn._xlws.FILTER($A:$A,$B:$B=R$1),_xlfn._xlws.FILTER($I:$I,$B:$B=R$1))</f>
        <v>Carrollton 2</v>
      </c>
      <c r="S3" s="4" t="str">
        <f t="shared" ref="S3:S6" si="3">IF(R3="","",_xlfn.XLOOKUP(R3,$A:$A,$E:$E,""))</f>
        <v/>
      </c>
      <c r="T3" s="29"/>
      <c r="U3" t="str">
        <f t="shared" ref="U3:U6" si="4">IF(V3="","",_xlfn.XLOOKUP(V3,$A:$A,$H:$H,""))</f>
        <v/>
      </c>
      <c r="V3" t="str" cm="1">
        <f t="array" ref="V3:V9">_xlfn.SORTBY(_xlfn._xlws.FILTER($A:$A,$B:$B=V$1),_xlfn._xlws.FILTER($I:$I,$B:$B=V$1))</f>
        <v>Daniel</v>
      </c>
      <c r="W3" s="4" t="str">
        <f t="shared" ref="W3:W6" si="5">IF(V3="","",_xlfn.XLOOKUP(V3,$A:$A,$E:$E,""))</f>
        <v/>
      </c>
    </row>
    <row r="4" spans="1:23" x14ac:dyDescent="0.3">
      <c r="A4" t="str">
        <f>TEXT(Setup!A3,"")</f>
        <v>Carrollton 2</v>
      </c>
      <c r="B4" t="str">
        <f>TEXT(Setup!B3,"")</f>
        <v>Female</v>
      </c>
      <c r="C4" s="6"/>
      <c r="D4" s="6"/>
      <c r="E4" s="4" t="str">
        <f t="shared" ref="E4:E52" si="6">IFERROR(TIME(0, LEFT(C4,FIND(":",C4)-1),RIGHT(C4,LEN(C4)-FIND(":",C4)))+(MOD(RIGHT(C4,LEN(C4)-FIND(":",C4)),1)/86400),"")</f>
        <v/>
      </c>
      <c r="F4" t="str" cm="1">
        <f t="array" ref="F4">IF(ISNUMBER(E4),SUMPRODUCT((B$3:B$52=B4)*(E$3:E$52&lt;E4))+1,"")</f>
        <v/>
      </c>
      <c r="G4">
        <f>_xlfn.XLOOKUP(A4,Run!A:A,Run!E:E,"")</f>
        <v>1.1724537037037037E-2</v>
      </c>
      <c r="H4" t="str" cm="1">
        <f t="array" ref="H4">IF(E4&lt;&gt;"",SUMPRODUCT((B$3:B$52=B4)*(I$3:I$52&lt;I4))+1,"")</f>
        <v/>
      </c>
      <c r="I4" t="str">
        <f t="shared" ref="I4:I52" si="7">IFERROR(F4+G4,"")</f>
        <v/>
      </c>
      <c r="J4" t="e">
        <f t="shared" ref="J4:K52" si="8">AND(ISNUMBER(VALUE(LEFT(C4,FIND(":",C4)-1))),ISNUMBER(VALUE(RIGHT(C4,LEN(C4)-FIND(":",C4)))),VALUE(LEFT(C4,FIND(":",C4)-1))&lt;60,VALUE(RIGHT(C4,LEN(C4)-FIND(":",C4)))&lt;60,ISNUMBER(TIME(0,VALUE(LEFT(C4,FIND(":",C4)-1)),VALUE(RIGHT(C4,LEN(C4)-FIND(":",C4))))))</f>
        <v>#VALUE!</v>
      </c>
      <c r="K4" t="e">
        <f t="shared" si="8"/>
        <v>#VALUE!</v>
      </c>
      <c r="L4" s="29"/>
      <c r="M4" t="str">
        <f t="shared" si="0"/>
        <v/>
      </c>
      <c r="N4" t="str">
        <v>Cherokee 1</v>
      </c>
      <c r="O4" s="4" t="str">
        <f t="shared" si="1"/>
        <v/>
      </c>
      <c r="P4" s="29"/>
      <c r="Q4" t="str">
        <f t="shared" si="2"/>
        <v/>
      </c>
      <c r="R4" t="str">
        <v>Cherokee 1</v>
      </c>
      <c r="S4" s="4" t="str">
        <f t="shared" si="3"/>
        <v/>
      </c>
      <c r="T4" s="29"/>
      <c r="U4" t="str">
        <f t="shared" si="4"/>
        <v/>
      </c>
      <c r="V4" t="str">
        <v>Jefferson</v>
      </c>
      <c r="W4" s="4" t="str">
        <f t="shared" si="5"/>
        <v/>
      </c>
    </row>
    <row r="5" spans="1:23" x14ac:dyDescent="0.3">
      <c r="A5" t="str">
        <f>TEXT(Setup!A4,"")</f>
        <v>Cherokee 1</v>
      </c>
      <c r="B5" t="str">
        <f>TEXT(Setup!B4,"")</f>
        <v>Female</v>
      </c>
      <c r="C5" s="6"/>
      <c r="D5" s="6"/>
      <c r="E5" s="4" t="str">
        <f t="shared" si="6"/>
        <v/>
      </c>
      <c r="F5" t="str" cm="1">
        <f t="array" ref="F5">IF(ISNUMBER(E5),SUMPRODUCT((B$3:B$52=B5)*(E$3:E$52&lt;E5))+1,"")</f>
        <v/>
      </c>
      <c r="G5">
        <f>_xlfn.XLOOKUP(A5,Run!A:A,Run!E:E,"")</f>
        <v>1.0092592592592592E-2</v>
      </c>
      <c r="H5" t="str" cm="1">
        <f t="array" ref="H5">IF(E5&lt;&gt;"",SUMPRODUCT((B$3:B$52=B5)*(I$3:I$52&lt;I5))+1,"")</f>
        <v/>
      </c>
      <c r="I5" t="str">
        <f t="shared" si="7"/>
        <v/>
      </c>
      <c r="J5" t="e">
        <f t="shared" si="8"/>
        <v>#VALUE!</v>
      </c>
      <c r="K5" t="e">
        <f t="shared" si="8"/>
        <v>#VALUE!</v>
      </c>
      <c r="L5" s="29"/>
      <c r="M5" t="str">
        <f t="shared" si="0"/>
        <v/>
      </c>
      <c r="N5" t="str">
        <v>N. Gwinnett 1</v>
      </c>
      <c r="O5" s="4" t="str">
        <f t="shared" si="1"/>
        <v/>
      </c>
      <c r="P5" s="29"/>
      <c r="Q5" t="str">
        <f t="shared" si="2"/>
        <v/>
      </c>
      <c r="R5" t="str">
        <v>N. Gwinnett 2</v>
      </c>
      <c r="S5" s="4" t="str">
        <f t="shared" si="3"/>
        <v/>
      </c>
      <c r="T5" s="29"/>
      <c r="U5" t="str">
        <f t="shared" si="4"/>
        <v/>
      </c>
      <c r="V5" t="str">
        <v>N. Gwinnett 3</v>
      </c>
      <c r="W5" s="4" t="str">
        <f t="shared" si="5"/>
        <v/>
      </c>
    </row>
    <row r="6" spans="1:23" x14ac:dyDescent="0.3">
      <c r="A6" t="str">
        <f>TEXT(Setup!A5,"")</f>
        <v>Cherokee 1</v>
      </c>
      <c r="B6" t="str">
        <f>TEXT(Setup!B5,"")</f>
        <v>Male</v>
      </c>
      <c r="C6" s="6"/>
      <c r="D6" s="6"/>
      <c r="E6" s="4" t="str">
        <f t="shared" si="6"/>
        <v/>
      </c>
      <c r="F6" t="str" cm="1">
        <f t="array" ref="F6">IF(ISNUMBER(E6),SUMPRODUCT((B$3:B$52=B6)*(E$3:E$52&lt;E6))+1,"")</f>
        <v/>
      </c>
      <c r="G6">
        <f>_xlfn.XLOOKUP(A6,Run!A:A,Run!E:E,"")</f>
        <v>1.0092592592592592E-2</v>
      </c>
      <c r="H6" t="str" cm="1">
        <f t="array" ref="H6">IF(E6&lt;&gt;"",SUMPRODUCT((B$3:B$52=B6)*(I$3:I$52&lt;I6))+1,"")</f>
        <v/>
      </c>
      <c r="I6" t="str">
        <f t="shared" si="7"/>
        <v/>
      </c>
      <c r="J6" t="e">
        <f t="shared" si="8"/>
        <v>#VALUE!</v>
      </c>
      <c r="K6" t="e">
        <f t="shared" si="8"/>
        <v>#VALUE!</v>
      </c>
      <c r="L6" s="29"/>
      <c r="M6" t="str">
        <f t="shared" si="0"/>
        <v/>
      </c>
      <c r="N6" t="str">
        <v>Wheeler 1</v>
      </c>
      <c r="O6" s="4" t="str">
        <f t="shared" si="1"/>
        <v/>
      </c>
      <c r="P6" s="29"/>
      <c r="Q6" t="str">
        <f t="shared" si="2"/>
        <v/>
      </c>
      <c r="R6" t="str">
        <v>Wheeler 2</v>
      </c>
      <c r="S6" s="4" t="str">
        <f t="shared" si="3"/>
        <v/>
      </c>
      <c r="T6" s="29"/>
      <c r="U6" t="str">
        <f t="shared" si="4"/>
        <v/>
      </c>
      <c r="V6" t="str">
        <v>Marietta</v>
      </c>
      <c r="W6" s="4" t="str">
        <f t="shared" si="5"/>
        <v/>
      </c>
    </row>
    <row r="7" spans="1:23" x14ac:dyDescent="0.3">
      <c r="A7" t="str">
        <f>TEXT(Setup!A6,"")</f>
        <v>Daniel</v>
      </c>
      <c r="B7" t="str">
        <f>TEXT(Setup!B6,"")</f>
        <v>Mixed</v>
      </c>
      <c r="C7" s="6"/>
      <c r="D7" s="6"/>
      <c r="E7" s="4" t="str">
        <f t="shared" si="6"/>
        <v/>
      </c>
      <c r="F7" t="str" cm="1">
        <f t="array" ref="F7">IF(ISNUMBER(E7),SUMPRODUCT((B$3:B$52=B7)*(E$3:E$52&lt;E7))+1,"")</f>
        <v/>
      </c>
      <c r="G7">
        <f>_xlfn.XLOOKUP(A7,Run!A:A,Run!E:E,"")</f>
        <v>1.0811689814814814E-2</v>
      </c>
      <c r="H7" t="str" cm="1">
        <f t="array" ref="H7">IF(E7&lt;&gt;"",SUMPRODUCT((B$3:B$52=B7)*(I$3:I$52&lt;I7))+1,"")</f>
        <v/>
      </c>
      <c r="I7" t="str">
        <f t="shared" si="7"/>
        <v/>
      </c>
      <c r="J7" t="e">
        <f t="shared" si="8"/>
        <v>#VALUE!</v>
      </c>
      <c r="K7" t="e">
        <f t="shared" si="8"/>
        <v>#VALUE!</v>
      </c>
      <c r="L7" s="29"/>
      <c r="M7" t="str">
        <f>IF(N7="","",_xlfn.XLOOKUP(N7,$A:$A,$H:$H,""))</f>
        <v/>
      </c>
      <c r="O7" s="4" t="str">
        <f>IF(N7="","",_xlfn.XLOOKUP(N7,$A:$A,$E:$E,""))</f>
        <v/>
      </c>
      <c r="P7" s="29"/>
      <c r="Q7" t="str">
        <f>IF(R7="","",_xlfn.XLOOKUP(R7,$A:$A,$H:$H,""))</f>
        <v/>
      </c>
      <c r="S7" s="4" t="str">
        <f>IF(R7="","",_xlfn.XLOOKUP(R7,$A:$A,$E:$E,""))</f>
        <v/>
      </c>
      <c r="T7" s="29"/>
      <c r="U7" t="str">
        <f>IF(V7="","",_xlfn.XLOOKUP(V7,$A:$A,$H:$H,""))</f>
        <v/>
      </c>
      <c r="V7" t="str">
        <v>Woodstock</v>
      </c>
      <c r="W7" s="4" t="str">
        <f>IF(V7="","",_xlfn.XLOOKUP(V7,$A:$A,$E:$E,""))</f>
        <v/>
      </c>
    </row>
    <row r="8" spans="1:23" x14ac:dyDescent="0.3">
      <c r="A8" t="str">
        <f>TEXT(Setup!A7,"")</f>
        <v>Jefferson</v>
      </c>
      <c r="B8" t="str">
        <f>TEXT(Setup!B7,"")</f>
        <v>Mixed</v>
      </c>
      <c r="C8" s="6"/>
      <c r="D8" s="6"/>
      <c r="E8" s="4" t="str">
        <f t="shared" si="6"/>
        <v/>
      </c>
      <c r="F8" t="str" cm="1">
        <f t="array" ref="F8">IF(ISNUMBER(E8),SUMPRODUCT((B$3:B$52=B8)*(E$3:E$52&lt;E8))+1,"")</f>
        <v/>
      </c>
      <c r="G8">
        <f>_xlfn.XLOOKUP(A8,Run!A:A,Run!E:E,"")</f>
        <v>1.0422244727366255E-2</v>
      </c>
      <c r="H8" t="str" cm="1">
        <f t="array" ref="H8">IF(E8&lt;&gt;"",SUMPRODUCT((B$3:B$52=B8)*(I$3:I$52&lt;I8))+1,"")</f>
        <v/>
      </c>
      <c r="I8" t="str">
        <f t="shared" si="7"/>
        <v/>
      </c>
      <c r="J8" t="e">
        <f t="shared" si="8"/>
        <v>#VALUE!</v>
      </c>
      <c r="K8" t="e">
        <f t="shared" si="8"/>
        <v>#VALUE!</v>
      </c>
      <c r="L8" s="29"/>
      <c r="M8" t="str">
        <f t="shared" ref="M8:M52" si="9">IF(N8="","",_xlfn.XLOOKUP(N8,$A:$A,$H:$H,""))</f>
        <v/>
      </c>
      <c r="O8" s="4" t="str">
        <f t="shared" ref="O8:O52" si="10">IF(N8="","",_xlfn.XLOOKUP(N8,$A:$A,$E:$E,""))</f>
        <v/>
      </c>
      <c r="P8" s="29"/>
      <c r="Q8" t="str">
        <f t="shared" ref="Q8:Q52" si="11">IF(R8="","",_xlfn.XLOOKUP(R8,$A:$A,$H:$H,""))</f>
        <v/>
      </c>
      <c r="S8" s="4" t="str">
        <f t="shared" ref="S8:S52" si="12">IF(R8="","",_xlfn.XLOOKUP(R8,$A:$A,$E:$E,""))</f>
        <v/>
      </c>
      <c r="T8" s="29"/>
      <c r="U8" t="str">
        <f t="shared" ref="U8:U52" si="13">IF(V8="","",_xlfn.XLOOKUP(V8,$A:$A,$H:$H,""))</f>
        <v/>
      </c>
      <c r="V8" t="str">
        <v>Raider 1</v>
      </c>
      <c r="W8" s="4" t="str">
        <f t="shared" ref="W8:W52" si="14">IF(V8="","",_xlfn.XLOOKUP(V8,$A:$A,$E:$E,""))</f>
        <v/>
      </c>
    </row>
    <row r="9" spans="1:23" x14ac:dyDescent="0.3">
      <c r="A9" t="str">
        <f>TEXT(Setup!A8,"")</f>
        <v>N. Gwinnett 2</v>
      </c>
      <c r="B9" t="str">
        <f>TEXT(Setup!B8,"")</f>
        <v>Female</v>
      </c>
      <c r="C9" s="6"/>
      <c r="D9" s="6"/>
      <c r="E9" s="4" t="str">
        <f t="shared" si="6"/>
        <v/>
      </c>
      <c r="F9" t="str" cm="1">
        <f t="array" ref="F9">IF(ISNUMBER(E9),SUMPRODUCT((B$3:B$52=B9)*(E$3:E$52&lt;E9))+1,"")</f>
        <v/>
      </c>
      <c r="G9">
        <f>_xlfn.XLOOKUP(A9,Run!A:A,Run!E:E,"")</f>
        <v>1.2076620370370371E-2</v>
      </c>
      <c r="H9" t="str" cm="1">
        <f t="array" ref="H9">IF(E9&lt;&gt;"",SUMPRODUCT((B$3:B$52=B9)*(I$3:I$52&lt;I9))+1,"")</f>
        <v/>
      </c>
      <c r="I9" t="str">
        <f t="shared" si="7"/>
        <v/>
      </c>
      <c r="J9" t="e">
        <f t="shared" si="8"/>
        <v>#VALUE!</v>
      </c>
      <c r="K9" t="e">
        <f t="shared" si="8"/>
        <v>#VALUE!</v>
      </c>
      <c r="L9" s="29"/>
      <c r="M9" t="str">
        <f t="shared" si="9"/>
        <v/>
      </c>
      <c r="O9" s="4" t="str">
        <f t="shared" si="10"/>
        <v/>
      </c>
      <c r="P9" s="29"/>
      <c r="Q9" t="str">
        <f t="shared" si="11"/>
        <v/>
      </c>
      <c r="S9" s="4" t="str">
        <f t="shared" si="12"/>
        <v/>
      </c>
      <c r="T9" s="29"/>
      <c r="U9" t="str">
        <f t="shared" si="13"/>
        <v/>
      </c>
      <c r="V9" t="str">
        <v>Raider 2</v>
      </c>
      <c r="W9" s="4" t="str">
        <f t="shared" si="14"/>
        <v/>
      </c>
    </row>
    <row r="10" spans="1:23" x14ac:dyDescent="0.3">
      <c r="A10" t="str">
        <f>TEXT(Setup!A9,"")</f>
        <v>N. Gwinnett 3</v>
      </c>
      <c r="B10" t="str">
        <f>TEXT(Setup!B9,"")</f>
        <v>Mixed</v>
      </c>
      <c r="C10" s="6"/>
      <c r="D10" s="6"/>
      <c r="E10" s="4" t="str">
        <f t="shared" si="6"/>
        <v/>
      </c>
      <c r="F10" t="str" cm="1">
        <f t="array" ref="F10">IF(ISNUMBER(E10),SUMPRODUCT((B$3:B$52=B10)*(E$3:E$52&lt;E10))+1,"")</f>
        <v/>
      </c>
      <c r="G10">
        <f>_xlfn.XLOOKUP(A10,Run!A:A,Run!E:E,"")</f>
        <v>1.0971875000000001E-2</v>
      </c>
      <c r="H10" t="str" cm="1">
        <f t="array" ref="H10">IF(E10&lt;&gt;"",SUMPRODUCT((B$3:B$52=B10)*(I$3:I$52&lt;I10))+1,"")</f>
        <v/>
      </c>
      <c r="I10" t="str">
        <f t="shared" si="7"/>
        <v/>
      </c>
      <c r="J10" t="e">
        <f t="shared" si="8"/>
        <v>#VALUE!</v>
      </c>
      <c r="K10" t="e">
        <f t="shared" si="8"/>
        <v>#VALUE!</v>
      </c>
      <c r="L10" s="29"/>
      <c r="M10" t="str">
        <f t="shared" si="9"/>
        <v/>
      </c>
      <c r="O10" s="4" t="str">
        <f t="shared" si="10"/>
        <v/>
      </c>
      <c r="P10" s="29"/>
      <c r="Q10" t="str">
        <f t="shared" si="11"/>
        <v/>
      </c>
      <c r="S10" s="4" t="str">
        <f t="shared" si="12"/>
        <v/>
      </c>
      <c r="T10" s="29"/>
      <c r="U10" t="str">
        <f t="shared" si="13"/>
        <v/>
      </c>
      <c r="W10" s="4" t="str">
        <f t="shared" si="14"/>
        <v/>
      </c>
    </row>
    <row r="11" spans="1:23" x14ac:dyDescent="0.3">
      <c r="A11" t="str">
        <f>TEXT(Setup!A10,"")</f>
        <v>N. Gwinnett 1</v>
      </c>
      <c r="B11" t="str">
        <f>TEXT(Setup!B10,"")</f>
        <v>Male</v>
      </c>
      <c r="C11" s="6"/>
      <c r="D11" s="6"/>
      <c r="E11" s="4" t="str">
        <f t="shared" si="6"/>
        <v/>
      </c>
      <c r="F11" t="str" cm="1">
        <f t="array" ref="F11">IF(ISNUMBER(E11),SUMPRODUCT((B$3:B$52=B11)*(E$3:E$52&lt;E11))+1,"")</f>
        <v/>
      </c>
      <c r="G11">
        <f>_xlfn.XLOOKUP(A11,Run!A:A,Run!E:E,"")</f>
        <v>9.1435185185185178E-3</v>
      </c>
      <c r="H11" t="str" cm="1">
        <f t="array" ref="H11">IF(E11&lt;&gt;"",SUMPRODUCT((B$3:B$52=B11)*(I$3:I$52&lt;I11))+1,"")</f>
        <v/>
      </c>
      <c r="I11" t="str">
        <f t="shared" si="7"/>
        <v/>
      </c>
      <c r="J11" t="e">
        <f t="shared" si="8"/>
        <v>#VALUE!</v>
      </c>
      <c r="K11" t="e">
        <f t="shared" si="8"/>
        <v>#VALUE!</v>
      </c>
      <c r="L11" s="29"/>
      <c r="M11" t="str">
        <f t="shared" si="9"/>
        <v/>
      </c>
      <c r="O11" s="4" t="str">
        <f t="shared" si="10"/>
        <v/>
      </c>
      <c r="P11" s="29"/>
      <c r="Q11" t="str">
        <f t="shared" si="11"/>
        <v/>
      </c>
      <c r="S11" s="4" t="str">
        <f t="shared" si="12"/>
        <v/>
      </c>
      <c r="T11" s="29"/>
      <c r="U11" t="str">
        <f t="shared" si="13"/>
        <v/>
      </c>
      <c r="W11" s="4" t="str">
        <f t="shared" si="14"/>
        <v/>
      </c>
    </row>
    <row r="12" spans="1:23" x14ac:dyDescent="0.3">
      <c r="A12" t="str">
        <f>TEXT(Setup!A11,"")</f>
        <v>Marietta</v>
      </c>
      <c r="B12" t="str">
        <f>TEXT(Setup!B11,"")</f>
        <v>Mixed</v>
      </c>
      <c r="C12" s="6"/>
      <c r="D12" s="6"/>
      <c r="E12" s="4" t="str">
        <f t="shared" si="6"/>
        <v/>
      </c>
      <c r="F12" t="str" cm="1">
        <f t="array" ref="F12">IF(ISNUMBER(E12),SUMPRODUCT((B$3:B$52=B12)*(E$3:E$52&lt;E12))+1,"")</f>
        <v/>
      </c>
      <c r="G12">
        <f>_xlfn.XLOOKUP(A12,Run!A:A,Run!E:E,"")</f>
        <v>1.0836689814814815E-2</v>
      </c>
      <c r="H12" t="str" cm="1">
        <f t="array" ref="H12">IF(E12&lt;&gt;"",SUMPRODUCT((B$3:B$52=B12)*(I$3:I$52&lt;I12))+1,"")</f>
        <v/>
      </c>
      <c r="I12" t="str">
        <f t="shared" si="7"/>
        <v/>
      </c>
      <c r="J12" t="e">
        <f t="shared" si="8"/>
        <v>#VALUE!</v>
      </c>
      <c r="K12" t="e">
        <f t="shared" si="8"/>
        <v>#VALUE!</v>
      </c>
      <c r="L12" s="29"/>
      <c r="M12" t="str">
        <f t="shared" si="9"/>
        <v/>
      </c>
      <c r="O12" s="4" t="str">
        <f t="shared" si="10"/>
        <v/>
      </c>
      <c r="P12" s="29"/>
      <c r="Q12" t="str">
        <f t="shared" si="11"/>
        <v/>
      </c>
      <c r="S12" s="4" t="str">
        <f t="shared" si="12"/>
        <v/>
      </c>
      <c r="T12" s="29"/>
      <c r="U12" t="str">
        <f t="shared" si="13"/>
        <v/>
      </c>
      <c r="W12" s="4" t="str">
        <f t="shared" si="14"/>
        <v/>
      </c>
    </row>
    <row r="13" spans="1:23" x14ac:dyDescent="0.3">
      <c r="A13" t="str">
        <f>TEXT(Setup!A12,"")</f>
        <v>Wheeler 1</v>
      </c>
      <c r="B13" t="str">
        <f>TEXT(Setup!B12,"")</f>
        <v>Male</v>
      </c>
      <c r="C13" s="6"/>
      <c r="D13" s="6"/>
      <c r="E13" s="4" t="str">
        <f t="shared" si="6"/>
        <v/>
      </c>
      <c r="F13" t="str" cm="1">
        <f t="array" ref="F13">IF(ISNUMBER(E13),SUMPRODUCT((B$3:B$52=B13)*(E$3:E$52&lt;E13))+1,"")</f>
        <v/>
      </c>
      <c r="G13">
        <f>_xlfn.XLOOKUP(A13,Run!A:A,Run!E:E,"")</f>
        <v>9.9305555555555553E-3</v>
      </c>
      <c r="H13" t="str" cm="1">
        <f t="array" ref="H13">IF(E13&lt;&gt;"",SUMPRODUCT((B$3:B$52=B13)*(I$3:I$52&lt;I13))+1,"")</f>
        <v/>
      </c>
      <c r="I13" t="str">
        <f t="shared" si="7"/>
        <v/>
      </c>
      <c r="J13" t="e">
        <f t="shared" si="8"/>
        <v>#VALUE!</v>
      </c>
      <c r="K13" t="e">
        <f t="shared" si="8"/>
        <v>#VALUE!</v>
      </c>
      <c r="L13" s="29"/>
      <c r="M13" t="str">
        <f t="shared" si="9"/>
        <v/>
      </c>
      <c r="O13" s="4" t="str">
        <f t="shared" si="10"/>
        <v/>
      </c>
      <c r="P13" s="29"/>
      <c r="Q13" t="str">
        <f t="shared" si="11"/>
        <v/>
      </c>
      <c r="S13" s="4" t="str">
        <f t="shared" si="12"/>
        <v/>
      </c>
      <c r="T13" s="29"/>
      <c r="U13" t="str">
        <f t="shared" si="13"/>
        <v/>
      </c>
      <c r="W13" s="4" t="str">
        <f t="shared" si="14"/>
        <v/>
      </c>
    </row>
    <row r="14" spans="1:23" x14ac:dyDescent="0.3">
      <c r="A14" t="str">
        <f>TEXT(Setup!A13,"")</f>
        <v>Wheeler 2</v>
      </c>
      <c r="B14" t="str">
        <f>TEXT(Setup!B13,"")</f>
        <v>Female</v>
      </c>
      <c r="C14" s="6"/>
      <c r="D14" s="6"/>
      <c r="E14" s="4" t="str">
        <f t="shared" si="6"/>
        <v/>
      </c>
      <c r="F14" t="str" cm="1">
        <f t="array" ref="F14">IF(ISNUMBER(E14),SUMPRODUCT((B$3:B$52=B14)*(E$3:E$52&lt;E14))+1,"")</f>
        <v/>
      </c>
      <c r="G14">
        <f>_xlfn.XLOOKUP(A14,Run!A:A,Run!E:E,"")</f>
        <v>1.1574074074074073E-2</v>
      </c>
      <c r="H14" t="str" cm="1">
        <f t="array" ref="H14">IF(E14&lt;&gt;"",SUMPRODUCT((B$3:B$52=B14)*(I$3:I$52&lt;I14))+1,"")</f>
        <v/>
      </c>
      <c r="I14" t="str">
        <f t="shared" si="7"/>
        <v/>
      </c>
      <c r="J14" t="e">
        <f t="shared" si="8"/>
        <v>#VALUE!</v>
      </c>
      <c r="K14" t="e">
        <f t="shared" si="8"/>
        <v>#VALUE!</v>
      </c>
      <c r="L14" s="29"/>
      <c r="M14" t="str">
        <f t="shared" si="9"/>
        <v/>
      </c>
      <c r="O14" s="4" t="str">
        <f t="shared" si="10"/>
        <v/>
      </c>
      <c r="P14" s="29"/>
      <c r="Q14" t="str">
        <f t="shared" si="11"/>
        <v/>
      </c>
      <c r="S14" s="4" t="str">
        <f t="shared" si="12"/>
        <v/>
      </c>
      <c r="T14" s="29"/>
      <c r="U14" t="str">
        <f t="shared" si="13"/>
        <v/>
      </c>
      <c r="W14" s="4" t="str">
        <f t="shared" si="14"/>
        <v/>
      </c>
    </row>
    <row r="15" spans="1:23" x14ac:dyDescent="0.3">
      <c r="A15" t="str">
        <f>TEXT(Setup!A14,"")</f>
        <v>Woodstock</v>
      </c>
      <c r="B15" t="str">
        <f>TEXT(Setup!B14,"")</f>
        <v>Mixed</v>
      </c>
      <c r="C15" s="6"/>
      <c r="D15" s="6"/>
      <c r="E15" s="4" t="str">
        <f t="shared" si="6"/>
        <v/>
      </c>
      <c r="F15" t="str" cm="1">
        <f t="array" ref="F15">IF(ISNUMBER(E15),SUMPRODUCT((B$3:B$52=B15)*(E$3:E$52&lt;E15))+1,"")</f>
        <v/>
      </c>
      <c r="G15">
        <f>_xlfn.XLOOKUP(A15,Run!A:A,Run!E:E,"")</f>
        <v>1.3198559670781892E-2</v>
      </c>
      <c r="H15" t="str" cm="1">
        <f t="array" ref="H15">IF(E15&lt;&gt;"",SUMPRODUCT((B$3:B$52=B15)*(I$3:I$52&lt;I15))+1,"")</f>
        <v/>
      </c>
      <c r="I15" t="str">
        <f t="shared" si="7"/>
        <v/>
      </c>
      <c r="J15" t="e">
        <f t="shared" si="8"/>
        <v>#VALUE!</v>
      </c>
      <c r="K15" t="e">
        <f t="shared" si="8"/>
        <v>#VALUE!</v>
      </c>
      <c r="L15" s="29"/>
      <c r="M15" t="str">
        <f t="shared" si="9"/>
        <v/>
      </c>
      <c r="O15" s="4" t="str">
        <f t="shared" si="10"/>
        <v/>
      </c>
      <c r="P15" s="29"/>
      <c r="Q15" t="str">
        <f t="shared" si="11"/>
        <v/>
      </c>
      <c r="S15" s="4" t="str">
        <f t="shared" si="12"/>
        <v/>
      </c>
      <c r="T15" s="29"/>
      <c r="U15" t="str">
        <f t="shared" si="13"/>
        <v/>
      </c>
      <c r="W15" s="4" t="str">
        <f t="shared" si="14"/>
        <v/>
      </c>
    </row>
    <row r="16" spans="1:23" x14ac:dyDescent="0.3">
      <c r="A16" t="str">
        <f>TEXT(Setup!A15,"")</f>
        <v>Raider 1</v>
      </c>
      <c r="B16" t="str">
        <f>TEXT(Setup!B15,"")</f>
        <v>Mixed</v>
      </c>
      <c r="C16" s="6"/>
      <c r="D16" s="6"/>
      <c r="E16" s="4" t="str">
        <f t="shared" si="6"/>
        <v/>
      </c>
      <c r="F16" t="str" cm="1">
        <f t="array" ref="F16">IF(ISNUMBER(E16),SUMPRODUCT((B$3:B$52=B16)*(E$3:E$52&lt;E16))+1,"")</f>
        <v/>
      </c>
      <c r="G16">
        <f>_xlfn.XLOOKUP(A16,Run!A:A,Run!E:E,"")</f>
        <v>1.0096180555555554E-2</v>
      </c>
      <c r="H16" t="str" cm="1">
        <f t="array" ref="H16">IF(E16&lt;&gt;"",SUMPRODUCT((B$3:B$52=B16)*(I$3:I$52&lt;I16))+1,"")</f>
        <v/>
      </c>
      <c r="I16" t="str">
        <f t="shared" si="7"/>
        <v/>
      </c>
      <c r="J16" t="e">
        <f t="shared" si="8"/>
        <v>#VALUE!</v>
      </c>
      <c r="K16" t="e">
        <f t="shared" si="8"/>
        <v>#VALUE!</v>
      </c>
      <c r="L16" s="29"/>
      <c r="M16" t="str">
        <f t="shared" si="9"/>
        <v/>
      </c>
      <c r="O16" s="4" t="str">
        <f t="shared" si="10"/>
        <v/>
      </c>
      <c r="P16" s="29"/>
      <c r="Q16" t="str">
        <f t="shared" si="11"/>
        <v/>
      </c>
      <c r="S16" s="4" t="str">
        <f t="shared" si="12"/>
        <v/>
      </c>
      <c r="T16" s="29"/>
      <c r="U16" t="str">
        <f t="shared" si="13"/>
        <v/>
      </c>
      <c r="W16" s="4" t="str">
        <f t="shared" si="14"/>
        <v/>
      </c>
    </row>
    <row r="17" spans="1:23" x14ac:dyDescent="0.3">
      <c r="A17" t="str">
        <f>TEXT(Setup!A16,"")</f>
        <v>Raider 2</v>
      </c>
      <c r="B17" t="str">
        <f>TEXT(Setup!B16,"")</f>
        <v>Mixed</v>
      </c>
      <c r="C17" s="6"/>
      <c r="D17" s="6"/>
      <c r="E17" s="4" t="str">
        <f t="shared" si="6"/>
        <v/>
      </c>
      <c r="F17" t="str" cm="1">
        <f t="array" ref="F17">IF(ISNUMBER(E17),SUMPRODUCT((B$3:B$52=B17)*(E$3:E$52&lt;E17))+1,"")</f>
        <v/>
      </c>
      <c r="G17">
        <f>_xlfn.XLOOKUP(A17,Run!A:A,Run!E:E,"")</f>
        <v>1.2997685185185185E-2</v>
      </c>
      <c r="H17" t="str" cm="1">
        <f t="array" ref="H17">IF(E17&lt;&gt;"",SUMPRODUCT((B$3:B$52=B17)*(I$3:I$52&lt;I17))+1,"")</f>
        <v/>
      </c>
      <c r="I17" t="str">
        <f t="shared" si="7"/>
        <v/>
      </c>
      <c r="J17" t="e">
        <f t="shared" si="8"/>
        <v>#VALUE!</v>
      </c>
      <c r="K17" t="e">
        <f t="shared" si="8"/>
        <v>#VALUE!</v>
      </c>
      <c r="L17" s="29"/>
      <c r="M17" t="str">
        <f t="shared" si="9"/>
        <v/>
      </c>
      <c r="O17" s="4" t="str">
        <f t="shared" si="10"/>
        <v/>
      </c>
      <c r="P17" s="29"/>
      <c r="Q17" t="str">
        <f t="shared" si="11"/>
        <v/>
      </c>
      <c r="S17" s="4" t="str">
        <f t="shared" si="12"/>
        <v/>
      </c>
      <c r="T17" s="29"/>
      <c r="U17" t="str">
        <f t="shared" si="13"/>
        <v/>
      </c>
      <c r="W17" s="4" t="str">
        <f t="shared" si="14"/>
        <v/>
      </c>
    </row>
    <row r="18" spans="1:23" x14ac:dyDescent="0.3">
      <c r="A18" t="str">
        <f>TEXT(Setup!A17,"")</f>
        <v/>
      </c>
      <c r="B18" t="str">
        <f>TEXT(Setup!B17,"")</f>
        <v/>
      </c>
      <c r="C18" s="6"/>
      <c r="D18" s="6"/>
      <c r="E18" s="4" t="str">
        <f t="shared" si="6"/>
        <v/>
      </c>
      <c r="F18" t="str" cm="1">
        <f t="array" ref="F18">IF(ISNUMBER(E18),SUMPRODUCT((B$3:B$52=B18)*(E$3:E$52&lt;E18))+1,"")</f>
        <v/>
      </c>
      <c r="G18" t="str">
        <f>_xlfn.XLOOKUP(A18,Run!A:A,Run!E:E,"")</f>
        <v/>
      </c>
      <c r="H18" t="str" cm="1">
        <f t="array" ref="H18">IF(E18&lt;&gt;"",SUMPRODUCT((B$3:B$52=B18)*(I$3:I$52&lt;I18))+1,"")</f>
        <v/>
      </c>
      <c r="I18" t="str">
        <f t="shared" si="7"/>
        <v/>
      </c>
      <c r="J18" t="e">
        <f t="shared" si="8"/>
        <v>#VALUE!</v>
      </c>
      <c r="K18" t="e">
        <f t="shared" si="8"/>
        <v>#VALUE!</v>
      </c>
      <c r="L18" s="29"/>
      <c r="M18" t="str">
        <f t="shared" si="9"/>
        <v/>
      </c>
      <c r="O18" s="4" t="str">
        <f t="shared" si="10"/>
        <v/>
      </c>
      <c r="P18" s="29"/>
      <c r="Q18" t="str">
        <f t="shared" si="11"/>
        <v/>
      </c>
      <c r="S18" s="4" t="str">
        <f t="shared" si="12"/>
        <v/>
      </c>
      <c r="T18" s="29"/>
      <c r="U18" t="str">
        <f t="shared" si="13"/>
        <v/>
      </c>
      <c r="W18" s="4" t="str">
        <f t="shared" si="14"/>
        <v/>
      </c>
    </row>
    <row r="19" spans="1:23" x14ac:dyDescent="0.3">
      <c r="A19" t="str">
        <f>TEXT(Setup!A18,"")</f>
        <v/>
      </c>
      <c r="B19" t="str">
        <f>TEXT(Setup!B18,"")</f>
        <v/>
      </c>
      <c r="C19" s="6"/>
      <c r="D19" s="6"/>
      <c r="E19" s="4" t="str">
        <f t="shared" si="6"/>
        <v/>
      </c>
      <c r="F19" t="str" cm="1">
        <f t="array" ref="F19">IF(ISNUMBER(E19),SUMPRODUCT((B$3:B$52=B19)*(E$3:E$52&lt;E19))+1,"")</f>
        <v/>
      </c>
      <c r="G19" t="str">
        <f>_xlfn.XLOOKUP(A19,Run!A:A,Run!E:E,"")</f>
        <v/>
      </c>
      <c r="H19" t="str" cm="1">
        <f t="array" ref="H19">IF(E19&lt;&gt;"",SUMPRODUCT((B$3:B$52=B19)*(I$3:I$52&lt;I19))+1,"")</f>
        <v/>
      </c>
      <c r="I19" t="str">
        <f t="shared" si="7"/>
        <v/>
      </c>
      <c r="J19" t="e">
        <f t="shared" si="8"/>
        <v>#VALUE!</v>
      </c>
      <c r="K19" t="e">
        <f t="shared" si="8"/>
        <v>#VALUE!</v>
      </c>
      <c r="L19" s="29"/>
      <c r="M19" t="str">
        <f t="shared" si="9"/>
        <v/>
      </c>
      <c r="O19" s="4" t="str">
        <f t="shared" si="10"/>
        <v/>
      </c>
      <c r="P19" s="29"/>
      <c r="Q19" t="str">
        <f t="shared" si="11"/>
        <v/>
      </c>
      <c r="S19" s="4" t="str">
        <f t="shared" si="12"/>
        <v/>
      </c>
      <c r="T19" s="29"/>
      <c r="U19" t="str">
        <f t="shared" si="13"/>
        <v/>
      </c>
      <c r="W19" s="4" t="str">
        <f t="shared" si="14"/>
        <v/>
      </c>
    </row>
    <row r="20" spans="1:23" x14ac:dyDescent="0.3">
      <c r="A20" t="str">
        <f>TEXT(Setup!A19,"")</f>
        <v/>
      </c>
      <c r="B20" t="str">
        <f>TEXT(Setup!B19,"")</f>
        <v/>
      </c>
      <c r="C20" s="6"/>
      <c r="D20" s="6"/>
      <c r="E20" s="4" t="str">
        <f t="shared" si="6"/>
        <v/>
      </c>
      <c r="F20" t="str" cm="1">
        <f t="array" ref="F20">IF(ISNUMBER(E20),SUMPRODUCT((B$3:B$52=B20)*(E$3:E$52&lt;E20))+1,"")</f>
        <v/>
      </c>
      <c r="G20" t="str">
        <f>_xlfn.XLOOKUP(A20,Run!A:A,Run!E:E,"")</f>
        <v/>
      </c>
      <c r="H20" t="str" cm="1">
        <f t="array" ref="H20">IF(E20&lt;&gt;"",SUMPRODUCT((B$3:B$52=B20)*(I$3:I$52&lt;I20))+1,"")</f>
        <v/>
      </c>
      <c r="I20" t="str">
        <f t="shared" si="7"/>
        <v/>
      </c>
      <c r="J20" t="e">
        <f t="shared" si="8"/>
        <v>#VALUE!</v>
      </c>
      <c r="K20" t="e">
        <f t="shared" si="8"/>
        <v>#VALUE!</v>
      </c>
      <c r="L20" s="29"/>
      <c r="M20" t="str">
        <f t="shared" si="9"/>
        <v/>
      </c>
      <c r="O20" s="4" t="str">
        <f t="shared" si="10"/>
        <v/>
      </c>
      <c r="P20" s="29"/>
      <c r="Q20" t="str">
        <f t="shared" si="11"/>
        <v/>
      </c>
      <c r="S20" s="4" t="str">
        <f t="shared" si="12"/>
        <v/>
      </c>
      <c r="T20" s="29"/>
      <c r="U20" t="str">
        <f t="shared" si="13"/>
        <v/>
      </c>
      <c r="W20" s="4" t="str">
        <f t="shared" si="14"/>
        <v/>
      </c>
    </row>
    <row r="21" spans="1:23" x14ac:dyDescent="0.3">
      <c r="A21" t="str">
        <f>TEXT(Setup!A20,"")</f>
        <v/>
      </c>
      <c r="B21" t="str">
        <f>TEXT(Setup!B20,"")</f>
        <v/>
      </c>
      <c r="C21" s="6"/>
      <c r="D21" s="6"/>
      <c r="E21" s="4" t="str">
        <f t="shared" si="6"/>
        <v/>
      </c>
      <c r="F21" t="str" cm="1">
        <f t="array" ref="F21">IF(ISNUMBER(E21),SUMPRODUCT((B$3:B$52=B21)*(E$3:E$52&lt;E21))+1,"")</f>
        <v/>
      </c>
      <c r="G21" t="str">
        <f>_xlfn.XLOOKUP(A21,Run!A:A,Run!E:E,"")</f>
        <v/>
      </c>
      <c r="H21" t="str" cm="1">
        <f t="array" ref="H21">IF(E21&lt;&gt;"",SUMPRODUCT((B$3:B$52=B21)*(I$3:I$52&lt;I21))+1,"")</f>
        <v/>
      </c>
      <c r="I21" t="str">
        <f t="shared" si="7"/>
        <v/>
      </c>
      <c r="J21" t="e">
        <f t="shared" si="8"/>
        <v>#VALUE!</v>
      </c>
      <c r="K21" t="e">
        <f t="shared" si="8"/>
        <v>#VALUE!</v>
      </c>
      <c r="L21" s="29"/>
      <c r="M21" t="str">
        <f t="shared" si="9"/>
        <v/>
      </c>
      <c r="O21" s="4" t="str">
        <f t="shared" si="10"/>
        <v/>
      </c>
      <c r="P21" s="29"/>
      <c r="Q21" t="str">
        <f t="shared" si="11"/>
        <v/>
      </c>
      <c r="S21" s="4" t="str">
        <f t="shared" si="12"/>
        <v/>
      </c>
      <c r="T21" s="29"/>
      <c r="U21" t="str">
        <f t="shared" si="13"/>
        <v/>
      </c>
      <c r="W21" s="4" t="str">
        <f t="shared" si="14"/>
        <v/>
      </c>
    </row>
    <row r="22" spans="1:23" x14ac:dyDescent="0.3">
      <c r="A22" t="str">
        <f>TEXT(Setup!A21,"")</f>
        <v/>
      </c>
      <c r="B22" t="str">
        <f>TEXT(Setup!B21,"")</f>
        <v/>
      </c>
      <c r="C22" s="6"/>
      <c r="D22" s="6"/>
      <c r="E22" s="4" t="str">
        <f t="shared" si="6"/>
        <v/>
      </c>
      <c r="F22" t="str" cm="1">
        <f t="array" ref="F22">IF(ISNUMBER(E22),SUMPRODUCT((B$3:B$52=B22)*(E$3:E$52&lt;E22))+1,"")</f>
        <v/>
      </c>
      <c r="G22" t="str">
        <f>_xlfn.XLOOKUP(A22,Run!A:A,Run!E:E,"")</f>
        <v/>
      </c>
      <c r="H22" t="str" cm="1">
        <f t="array" ref="H22">IF(E22&lt;&gt;"",SUMPRODUCT((B$3:B$52=B22)*(I$3:I$52&lt;I22))+1,"")</f>
        <v/>
      </c>
      <c r="I22" t="str">
        <f t="shared" si="7"/>
        <v/>
      </c>
      <c r="J22" t="e">
        <f t="shared" si="8"/>
        <v>#VALUE!</v>
      </c>
      <c r="K22" t="e">
        <f t="shared" si="8"/>
        <v>#VALUE!</v>
      </c>
      <c r="L22" s="29"/>
      <c r="M22" t="str">
        <f t="shared" si="9"/>
        <v/>
      </c>
      <c r="O22" s="4" t="str">
        <f t="shared" si="10"/>
        <v/>
      </c>
      <c r="P22" s="29"/>
      <c r="Q22" t="str">
        <f t="shared" si="11"/>
        <v/>
      </c>
      <c r="S22" s="4" t="str">
        <f t="shared" si="12"/>
        <v/>
      </c>
      <c r="T22" s="29"/>
      <c r="U22" t="str">
        <f t="shared" si="13"/>
        <v/>
      </c>
      <c r="W22" s="4" t="str">
        <f t="shared" si="14"/>
        <v/>
      </c>
    </row>
    <row r="23" spans="1:23" x14ac:dyDescent="0.3">
      <c r="A23" t="str">
        <f>TEXT(Setup!A22,"")</f>
        <v/>
      </c>
      <c r="B23" t="str">
        <f>TEXT(Setup!B22,"")</f>
        <v/>
      </c>
      <c r="C23" s="6"/>
      <c r="D23" s="6"/>
      <c r="E23" s="4" t="str">
        <f t="shared" si="6"/>
        <v/>
      </c>
      <c r="F23" t="str" cm="1">
        <f t="array" ref="F23">IF(ISNUMBER(E23),SUMPRODUCT((B$3:B$52=B23)*(E$3:E$52&lt;E23))+1,"")</f>
        <v/>
      </c>
      <c r="G23" t="str">
        <f>_xlfn.XLOOKUP(A23,Run!A:A,Run!E:E,"")</f>
        <v/>
      </c>
      <c r="H23" t="str" cm="1">
        <f t="array" ref="H23">IF(E23&lt;&gt;"",SUMPRODUCT((B$3:B$52=B23)*(I$3:I$52&lt;I23))+1,"")</f>
        <v/>
      </c>
      <c r="I23" t="str">
        <f t="shared" si="7"/>
        <v/>
      </c>
      <c r="J23" t="e">
        <f t="shared" si="8"/>
        <v>#VALUE!</v>
      </c>
      <c r="K23" t="e">
        <f t="shared" si="8"/>
        <v>#VALUE!</v>
      </c>
      <c r="L23" s="29"/>
      <c r="M23" t="str">
        <f t="shared" si="9"/>
        <v/>
      </c>
      <c r="O23" s="4" t="str">
        <f t="shared" si="10"/>
        <v/>
      </c>
      <c r="P23" s="29"/>
      <c r="Q23" t="str">
        <f t="shared" si="11"/>
        <v/>
      </c>
      <c r="S23" s="4" t="str">
        <f t="shared" si="12"/>
        <v/>
      </c>
      <c r="T23" s="29"/>
      <c r="U23" t="str">
        <f t="shared" si="13"/>
        <v/>
      </c>
      <c r="W23" s="4" t="str">
        <f t="shared" si="14"/>
        <v/>
      </c>
    </row>
    <row r="24" spans="1:23" x14ac:dyDescent="0.3">
      <c r="A24" t="str">
        <f>TEXT(Setup!A23,"")</f>
        <v/>
      </c>
      <c r="B24" t="str">
        <f>TEXT(Setup!B23,"")</f>
        <v/>
      </c>
      <c r="C24" s="6"/>
      <c r="D24" s="6"/>
      <c r="E24" s="4" t="str">
        <f t="shared" si="6"/>
        <v/>
      </c>
      <c r="F24" t="str" cm="1">
        <f t="array" ref="F24">IF(ISNUMBER(E24),SUMPRODUCT((B$3:B$52=B24)*(E$3:E$52&lt;E24))+1,"")</f>
        <v/>
      </c>
      <c r="G24" t="str">
        <f>_xlfn.XLOOKUP(A24,Run!A:A,Run!E:E,"")</f>
        <v/>
      </c>
      <c r="H24" t="str" cm="1">
        <f t="array" ref="H24">IF(E24&lt;&gt;"",SUMPRODUCT((B$3:B$52=B24)*(I$3:I$52&lt;I24))+1,"")</f>
        <v/>
      </c>
      <c r="I24" t="str">
        <f t="shared" si="7"/>
        <v/>
      </c>
      <c r="J24" t="e">
        <f t="shared" si="8"/>
        <v>#VALUE!</v>
      </c>
      <c r="K24" t="e">
        <f t="shared" si="8"/>
        <v>#VALUE!</v>
      </c>
      <c r="L24" s="29"/>
      <c r="M24" t="str">
        <f t="shared" si="9"/>
        <v/>
      </c>
      <c r="O24" s="4" t="str">
        <f t="shared" si="10"/>
        <v/>
      </c>
      <c r="P24" s="29"/>
      <c r="Q24" t="str">
        <f t="shared" si="11"/>
        <v/>
      </c>
      <c r="S24" s="4" t="str">
        <f t="shared" si="12"/>
        <v/>
      </c>
      <c r="T24" s="29"/>
      <c r="U24" t="str">
        <f t="shared" si="13"/>
        <v/>
      </c>
      <c r="W24" s="4" t="str">
        <f t="shared" si="14"/>
        <v/>
      </c>
    </row>
    <row r="25" spans="1:23" x14ac:dyDescent="0.3">
      <c r="A25" t="str">
        <f>TEXT(Setup!A24,"")</f>
        <v/>
      </c>
      <c r="B25" t="str">
        <f>TEXT(Setup!B24,"")</f>
        <v/>
      </c>
      <c r="C25" s="6"/>
      <c r="D25" s="6"/>
      <c r="E25" s="4" t="str">
        <f t="shared" si="6"/>
        <v/>
      </c>
      <c r="F25" t="str" cm="1">
        <f t="array" ref="F25">IF(ISNUMBER(E25),SUMPRODUCT((B$3:B$52=B25)*(E$3:E$52&lt;E25))+1,"")</f>
        <v/>
      </c>
      <c r="G25" t="str">
        <f>_xlfn.XLOOKUP(A25,Run!A:A,Run!E:E,"")</f>
        <v/>
      </c>
      <c r="H25" t="str" cm="1">
        <f t="array" ref="H25">IF(E25&lt;&gt;"",SUMPRODUCT((B$3:B$52=B25)*(I$3:I$52&lt;I25))+1,"")</f>
        <v/>
      </c>
      <c r="I25" t="str">
        <f t="shared" si="7"/>
        <v/>
      </c>
      <c r="J25" t="e">
        <f t="shared" si="8"/>
        <v>#VALUE!</v>
      </c>
      <c r="K25" t="e">
        <f t="shared" si="8"/>
        <v>#VALUE!</v>
      </c>
      <c r="L25" s="29"/>
      <c r="M25" t="str">
        <f t="shared" si="9"/>
        <v/>
      </c>
      <c r="O25" s="4" t="str">
        <f t="shared" si="10"/>
        <v/>
      </c>
      <c r="P25" s="29"/>
      <c r="Q25" t="str">
        <f t="shared" si="11"/>
        <v/>
      </c>
      <c r="S25" s="4" t="str">
        <f t="shared" si="12"/>
        <v/>
      </c>
      <c r="T25" s="29"/>
      <c r="U25" t="str">
        <f t="shared" si="13"/>
        <v/>
      </c>
      <c r="W25" s="4" t="str">
        <f t="shared" si="14"/>
        <v/>
      </c>
    </row>
    <row r="26" spans="1:23" x14ac:dyDescent="0.3">
      <c r="A26" t="str">
        <f>TEXT(Setup!A25,"")</f>
        <v/>
      </c>
      <c r="B26" t="str">
        <f>TEXT(Setup!B25,"")</f>
        <v/>
      </c>
      <c r="C26" s="6"/>
      <c r="D26" s="6"/>
      <c r="E26" s="4" t="str">
        <f t="shared" si="6"/>
        <v/>
      </c>
      <c r="F26" t="str" cm="1">
        <f t="array" ref="F26">IF(ISNUMBER(E26),SUMPRODUCT((B$3:B$52=B26)*(E$3:E$52&lt;E26))+1,"")</f>
        <v/>
      </c>
      <c r="G26" t="str">
        <f>_xlfn.XLOOKUP(A26,Run!A:A,Run!E:E,"")</f>
        <v/>
      </c>
      <c r="H26" t="str" cm="1">
        <f t="array" ref="H26">IF(E26&lt;&gt;"",SUMPRODUCT((B$3:B$52=B26)*(I$3:I$52&lt;I26))+1,"")</f>
        <v/>
      </c>
      <c r="I26" t="str">
        <f t="shared" si="7"/>
        <v/>
      </c>
      <c r="J26" t="e">
        <f t="shared" si="8"/>
        <v>#VALUE!</v>
      </c>
      <c r="K26" t="e">
        <f t="shared" si="8"/>
        <v>#VALUE!</v>
      </c>
      <c r="L26" s="29"/>
      <c r="M26" t="str">
        <f t="shared" si="9"/>
        <v/>
      </c>
      <c r="O26" s="4" t="str">
        <f t="shared" si="10"/>
        <v/>
      </c>
      <c r="P26" s="29"/>
      <c r="Q26" t="str">
        <f t="shared" si="11"/>
        <v/>
      </c>
      <c r="S26" s="4" t="str">
        <f t="shared" si="12"/>
        <v/>
      </c>
      <c r="T26" s="29"/>
      <c r="U26" t="str">
        <f t="shared" si="13"/>
        <v/>
      </c>
      <c r="W26" s="4" t="str">
        <f t="shared" si="14"/>
        <v/>
      </c>
    </row>
    <row r="27" spans="1:23" x14ac:dyDescent="0.3">
      <c r="A27" t="str">
        <f>TEXT(Setup!A26,"")</f>
        <v/>
      </c>
      <c r="B27" t="str">
        <f>TEXT(Setup!B26,"")</f>
        <v/>
      </c>
      <c r="C27" s="6"/>
      <c r="D27" s="6"/>
      <c r="E27" s="4" t="str">
        <f t="shared" si="6"/>
        <v/>
      </c>
      <c r="F27" t="str" cm="1">
        <f t="array" ref="F27">IF(ISNUMBER(E27),SUMPRODUCT((B$3:B$52=B27)*(E$3:E$52&lt;E27))+1,"")</f>
        <v/>
      </c>
      <c r="G27" t="str">
        <f>_xlfn.XLOOKUP(A27,Run!A:A,Run!E:E,"")</f>
        <v/>
      </c>
      <c r="H27" t="str" cm="1">
        <f t="array" ref="H27">IF(E27&lt;&gt;"",SUMPRODUCT((B$3:B$52=B27)*(I$3:I$52&lt;I27))+1,"")</f>
        <v/>
      </c>
      <c r="I27" t="str">
        <f t="shared" si="7"/>
        <v/>
      </c>
      <c r="J27" t="e">
        <f t="shared" si="8"/>
        <v>#VALUE!</v>
      </c>
      <c r="K27" t="e">
        <f t="shared" si="8"/>
        <v>#VALUE!</v>
      </c>
      <c r="L27" s="29"/>
      <c r="M27" t="str">
        <f t="shared" si="9"/>
        <v/>
      </c>
      <c r="O27" s="4" t="str">
        <f t="shared" si="10"/>
        <v/>
      </c>
      <c r="P27" s="29"/>
      <c r="Q27" t="str">
        <f t="shared" si="11"/>
        <v/>
      </c>
      <c r="S27" s="4" t="str">
        <f t="shared" si="12"/>
        <v/>
      </c>
      <c r="T27" s="29"/>
      <c r="U27" t="str">
        <f t="shared" si="13"/>
        <v/>
      </c>
      <c r="W27" s="4" t="str">
        <f t="shared" si="14"/>
        <v/>
      </c>
    </row>
    <row r="28" spans="1:23" x14ac:dyDescent="0.3">
      <c r="A28" t="str">
        <f>TEXT(Setup!A27,"")</f>
        <v/>
      </c>
      <c r="B28" t="str">
        <f>TEXT(Setup!B27,"")</f>
        <v/>
      </c>
      <c r="C28" s="6"/>
      <c r="D28" s="6"/>
      <c r="E28" s="4" t="str">
        <f t="shared" si="6"/>
        <v/>
      </c>
      <c r="F28" t="str" cm="1">
        <f t="array" ref="F28">IF(ISNUMBER(E28),SUMPRODUCT((B$3:B$52=B28)*(E$3:E$52&lt;E28))+1,"")</f>
        <v/>
      </c>
      <c r="G28" t="str">
        <f>_xlfn.XLOOKUP(A28,Run!A:A,Run!E:E,"")</f>
        <v/>
      </c>
      <c r="H28" t="str" cm="1">
        <f t="array" ref="H28">IF(E28&lt;&gt;"",SUMPRODUCT((B$3:B$52=B28)*(I$3:I$52&lt;I28))+1,"")</f>
        <v/>
      </c>
      <c r="I28" t="str">
        <f t="shared" si="7"/>
        <v/>
      </c>
      <c r="J28" t="e">
        <f t="shared" si="8"/>
        <v>#VALUE!</v>
      </c>
      <c r="K28" t="e">
        <f t="shared" si="8"/>
        <v>#VALUE!</v>
      </c>
      <c r="L28" s="29"/>
      <c r="M28" t="str">
        <f t="shared" si="9"/>
        <v/>
      </c>
      <c r="O28" s="4" t="str">
        <f t="shared" si="10"/>
        <v/>
      </c>
      <c r="P28" s="29"/>
      <c r="Q28" t="str">
        <f t="shared" si="11"/>
        <v/>
      </c>
      <c r="S28" s="4" t="str">
        <f t="shared" si="12"/>
        <v/>
      </c>
      <c r="T28" s="29"/>
      <c r="U28" t="str">
        <f t="shared" si="13"/>
        <v/>
      </c>
      <c r="W28" s="4" t="str">
        <f t="shared" si="14"/>
        <v/>
      </c>
    </row>
    <row r="29" spans="1:23" x14ac:dyDescent="0.3">
      <c r="A29" t="str">
        <f>TEXT(Setup!A28,"")</f>
        <v/>
      </c>
      <c r="B29" t="str">
        <f>TEXT(Setup!B28,"")</f>
        <v/>
      </c>
      <c r="C29" s="6"/>
      <c r="D29" s="6"/>
      <c r="E29" s="4" t="str">
        <f t="shared" si="6"/>
        <v/>
      </c>
      <c r="F29" t="str" cm="1">
        <f t="array" ref="F29">IF(ISNUMBER(E29),SUMPRODUCT((B$3:B$52=B29)*(E$3:E$52&lt;E29))+1,"")</f>
        <v/>
      </c>
      <c r="G29" t="str">
        <f>_xlfn.XLOOKUP(A29,Run!A:A,Run!E:E,"")</f>
        <v/>
      </c>
      <c r="H29" t="str" cm="1">
        <f t="array" ref="H29">IF(E29&lt;&gt;"",SUMPRODUCT((B$3:B$52=B29)*(I$3:I$52&lt;I29))+1,"")</f>
        <v/>
      </c>
      <c r="I29" t="str">
        <f t="shared" si="7"/>
        <v/>
      </c>
      <c r="J29" t="e">
        <f t="shared" si="8"/>
        <v>#VALUE!</v>
      </c>
      <c r="K29" t="e">
        <f t="shared" si="8"/>
        <v>#VALUE!</v>
      </c>
      <c r="L29" s="29"/>
      <c r="M29" t="str">
        <f t="shared" si="9"/>
        <v/>
      </c>
      <c r="O29" s="4" t="str">
        <f t="shared" si="10"/>
        <v/>
      </c>
      <c r="P29" s="29"/>
      <c r="Q29" t="str">
        <f t="shared" si="11"/>
        <v/>
      </c>
      <c r="S29" s="4" t="str">
        <f t="shared" si="12"/>
        <v/>
      </c>
      <c r="T29" s="29"/>
      <c r="U29" t="str">
        <f t="shared" si="13"/>
        <v/>
      </c>
      <c r="W29" s="4" t="str">
        <f t="shared" si="14"/>
        <v/>
      </c>
    </row>
    <row r="30" spans="1:23" x14ac:dyDescent="0.3">
      <c r="A30" t="str">
        <f>TEXT(Setup!A29,"")</f>
        <v/>
      </c>
      <c r="B30" t="str">
        <f>TEXT(Setup!B29,"")</f>
        <v/>
      </c>
      <c r="C30" s="6"/>
      <c r="D30" s="6"/>
      <c r="E30" s="4" t="str">
        <f t="shared" si="6"/>
        <v/>
      </c>
      <c r="F30" t="str" cm="1">
        <f t="array" ref="F30">IF(ISNUMBER(E30),SUMPRODUCT((B$3:B$52=B30)*(E$3:E$52&lt;E30))+1,"")</f>
        <v/>
      </c>
      <c r="G30" t="str">
        <f>_xlfn.XLOOKUP(A30,Run!A:A,Run!E:E,"")</f>
        <v/>
      </c>
      <c r="H30" t="str" cm="1">
        <f t="array" ref="H30">IF(E30&lt;&gt;"",SUMPRODUCT((B$3:B$52=B30)*(I$3:I$52&lt;I30))+1,"")</f>
        <v/>
      </c>
      <c r="I30" t="str">
        <f t="shared" si="7"/>
        <v/>
      </c>
      <c r="J30" t="e">
        <f t="shared" si="8"/>
        <v>#VALUE!</v>
      </c>
      <c r="K30" t="e">
        <f t="shared" si="8"/>
        <v>#VALUE!</v>
      </c>
      <c r="L30" s="29"/>
      <c r="M30" t="str">
        <f t="shared" si="9"/>
        <v/>
      </c>
      <c r="O30" s="4" t="str">
        <f t="shared" si="10"/>
        <v/>
      </c>
      <c r="P30" s="29"/>
      <c r="Q30" t="str">
        <f t="shared" si="11"/>
        <v/>
      </c>
      <c r="S30" s="4" t="str">
        <f t="shared" si="12"/>
        <v/>
      </c>
      <c r="T30" s="29"/>
      <c r="U30" t="str">
        <f t="shared" si="13"/>
        <v/>
      </c>
      <c r="W30" s="4" t="str">
        <f t="shared" si="14"/>
        <v/>
      </c>
    </row>
    <row r="31" spans="1:23" x14ac:dyDescent="0.3">
      <c r="A31" t="str">
        <f>TEXT(Setup!A30,"")</f>
        <v/>
      </c>
      <c r="B31" t="str">
        <f>TEXT(Setup!B30,"")</f>
        <v/>
      </c>
      <c r="C31" s="6"/>
      <c r="D31" s="6"/>
      <c r="E31" s="4" t="str">
        <f t="shared" si="6"/>
        <v/>
      </c>
      <c r="F31" t="str" cm="1">
        <f t="array" ref="F31">IF(ISNUMBER(E31),SUMPRODUCT((B$3:B$52=B31)*(E$3:E$52&lt;E31))+1,"")</f>
        <v/>
      </c>
      <c r="G31" t="str">
        <f>_xlfn.XLOOKUP(A31,Run!A:A,Run!E:E,"")</f>
        <v/>
      </c>
      <c r="H31" t="str" cm="1">
        <f t="array" ref="H31">IF(E31&lt;&gt;"",SUMPRODUCT((B$3:B$52=B31)*(I$3:I$52&lt;I31))+1,"")</f>
        <v/>
      </c>
      <c r="I31" t="str">
        <f t="shared" si="7"/>
        <v/>
      </c>
      <c r="J31" t="e">
        <f t="shared" si="8"/>
        <v>#VALUE!</v>
      </c>
      <c r="K31" t="e">
        <f t="shared" si="8"/>
        <v>#VALUE!</v>
      </c>
      <c r="L31" s="29"/>
      <c r="M31" t="str">
        <f t="shared" si="9"/>
        <v/>
      </c>
      <c r="O31" s="4" t="str">
        <f t="shared" si="10"/>
        <v/>
      </c>
      <c r="P31" s="29"/>
      <c r="Q31" t="str">
        <f t="shared" si="11"/>
        <v/>
      </c>
      <c r="S31" s="4" t="str">
        <f t="shared" si="12"/>
        <v/>
      </c>
      <c r="T31" s="29"/>
      <c r="U31" t="str">
        <f t="shared" si="13"/>
        <v/>
      </c>
      <c r="W31" s="4" t="str">
        <f t="shared" si="14"/>
        <v/>
      </c>
    </row>
    <row r="32" spans="1:23" x14ac:dyDescent="0.3">
      <c r="A32" t="str">
        <f>TEXT(Setup!A31,"")</f>
        <v/>
      </c>
      <c r="B32" t="str">
        <f>TEXT(Setup!B31,"")</f>
        <v/>
      </c>
      <c r="C32" s="6"/>
      <c r="D32" s="6"/>
      <c r="E32" s="4" t="str">
        <f t="shared" si="6"/>
        <v/>
      </c>
      <c r="F32" t="str" cm="1">
        <f t="array" ref="F32">IF(ISNUMBER(E32),SUMPRODUCT((B$3:B$52=B32)*(E$3:E$52&lt;E32))+1,"")</f>
        <v/>
      </c>
      <c r="G32" t="str">
        <f>_xlfn.XLOOKUP(A32,Run!A:A,Run!E:E,"")</f>
        <v/>
      </c>
      <c r="H32" t="str" cm="1">
        <f t="array" ref="H32">IF(E32&lt;&gt;"",SUMPRODUCT((B$3:B$52=B32)*(I$3:I$52&lt;I32))+1,"")</f>
        <v/>
      </c>
      <c r="I32" t="str">
        <f t="shared" si="7"/>
        <v/>
      </c>
      <c r="J32" t="e">
        <f t="shared" si="8"/>
        <v>#VALUE!</v>
      </c>
      <c r="K32" t="e">
        <f t="shared" si="8"/>
        <v>#VALUE!</v>
      </c>
      <c r="L32" s="29"/>
      <c r="M32" t="str">
        <f t="shared" si="9"/>
        <v/>
      </c>
      <c r="O32" s="4" t="str">
        <f t="shared" si="10"/>
        <v/>
      </c>
      <c r="P32" s="29"/>
      <c r="Q32" t="str">
        <f t="shared" si="11"/>
        <v/>
      </c>
      <c r="S32" s="4" t="str">
        <f t="shared" si="12"/>
        <v/>
      </c>
      <c r="T32" s="29"/>
      <c r="U32" t="str">
        <f t="shared" si="13"/>
        <v/>
      </c>
      <c r="W32" s="4" t="str">
        <f t="shared" si="14"/>
        <v/>
      </c>
    </row>
    <row r="33" spans="1:23" x14ac:dyDescent="0.3">
      <c r="A33" t="str">
        <f>TEXT(Setup!A32,"")</f>
        <v/>
      </c>
      <c r="B33" t="str">
        <f>TEXT(Setup!B32,"")</f>
        <v/>
      </c>
      <c r="C33" s="6"/>
      <c r="D33" s="6"/>
      <c r="E33" s="4" t="str">
        <f t="shared" si="6"/>
        <v/>
      </c>
      <c r="F33" t="str" cm="1">
        <f t="array" ref="F33">IF(ISNUMBER(E33),SUMPRODUCT((B$3:B$52=B33)*(E$3:E$52&lt;E33))+1,"")</f>
        <v/>
      </c>
      <c r="G33" t="str">
        <f>_xlfn.XLOOKUP(A33,Run!A:A,Run!E:E,"")</f>
        <v/>
      </c>
      <c r="H33" t="str" cm="1">
        <f t="array" ref="H33">IF(E33&lt;&gt;"",SUMPRODUCT((B$3:B$52=B33)*(I$3:I$52&lt;I33))+1,"")</f>
        <v/>
      </c>
      <c r="I33" t="str">
        <f t="shared" si="7"/>
        <v/>
      </c>
      <c r="J33" t="e">
        <f t="shared" si="8"/>
        <v>#VALUE!</v>
      </c>
      <c r="K33" t="e">
        <f t="shared" si="8"/>
        <v>#VALUE!</v>
      </c>
      <c r="L33" s="29"/>
      <c r="M33" t="str">
        <f t="shared" si="9"/>
        <v/>
      </c>
      <c r="O33" s="4" t="str">
        <f t="shared" si="10"/>
        <v/>
      </c>
      <c r="P33" s="29"/>
      <c r="Q33" t="str">
        <f t="shared" si="11"/>
        <v/>
      </c>
      <c r="S33" s="4" t="str">
        <f t="shared" si="12"/>
        <v/>
      </c>
      <c r="T33" s="29"/>
      <c r="U33" t="str">
        <f t="shared" si="13"/>
        <v/>
      </c>
      <c r="W33" s="4" t="str">
        <f t="shared" si="14"/>
        <v/>
      </c>
    </row>
    <row r="34" spans="1:23" x14ac:dyDescent="0.3">
      <c r="A34" t="str">
        <f>TEXT(Setup!A33,"")</f>
        <v/>
      </c>
      <c r="B34" t="str">
        <f>TEXT(Setup!B33,"")</f>
        <v/>
      </c>
      <c r="C34" s="6"/>
      <c r="D34" s="6"/>
      <c r="E34" s="4" t="str">
        <f t="shared" si="6"/>
        <v/>
      </c>
      <c r="F34" t="str" cm="1">
        <f t="array" ref="F34">IF(ISNUMBER(E34),SUMPRODUCT((B$3:B$52=B34)*(E$3:E$52&lt;E34))+1,"")</f>
        <v/>
      </c>
      <c r="G34" t="str">
        <f>_xlfn.XLOOKUP(A34,Run!A:A,Run!E:E,"")</f>
        <v/>
      </c>
      <c r="H34" t="str" cm="1">
        <f t="array" ref="H34">IF(E34&lt;&gt;"",SUMPRODUCT((B$3:B$52=B34)*(I$3:I$52&lt;I34))+1,"")</f>
        <v/>
      </c>
      <c r="I34" t="str">
        <f t="shared" si="7"/>
        <v/>
      </c>
      <c r="J34" t="e">
        <f t="shared" si="8"/>
        <v>#VALUE!</v>
      </c>
      <c r="K34" t="e">
        <f t="shared" si="8"/>
        <v>#VALUE!</v>
      </c>
      <c r="L34" s="29"/>
      <c r="M34" t="str">
        <f t="shared" si="9"/>
        <v/>
      </c>
      <c r="O34" s="4" t="str">
        <f t="shared" si="10"/>
        <v/>
      </c>
      <c r="P34" s="29"/>
      <c r="Q34" t="str">
        <f t="shared" si="11"/>
        <v/>
      </c>
      <c r="S34" s="4" t="str">
        <f t="shared" si="12"/>
        <v/>
      </c>
      <c r="T34" s="29"/>
      <c r="U34" t="str">
        <f t="shared" si="13"/>
        <v/>
      </c>
      <c r="W34" s="4" t="str">
        <f t="shared" si="14"/>
        <v/>
      </c>
    </row>
    <row r="35" spans="1:23" x14ac:dyDescent="0.3">
      <c r="A35" t="str">
        <f>TEXT(Setup!A34,"")</f>
        <v/>
      </c>
      <c r="B35" t="str">
        <f>TEXT(Setup!B34,"")</f>
        <v/>
      </c>
      <c r="C35" s="6"/>
      <c r="D35" s="6"/>
      <c r="E35" s="4" t="str">
        <f t="shared" si="6"/>
        <v/>
      </c>
      <c r="F35" t="str" cm="1">
        <f t="array" ref="F35">IF(ISNUMBER(E35),SUMPRODUCT((B$3:B$52=B35)*(E$3:E$52&lt;E35))+1,"")</f>
        <v/>
      </c>
      <c r="G35" t="str">
        <f>_xlfn.XLOOKUP(A35,Run!A:A,Run!E:E,"")</f>
        <v/>
      </c>
      <c r="H35" t="str" cm="1">
        <f t="array" ref="H35">IF(E35&lt;&gt;"",SUMPRODUCT((B$3:B$52=B35)*(I$3:I$52&lt;I35))+1,"")</f>
        <v/>
      </c>
      <c r="I35" t="str">
        <f t="shared" si="7"/>
        <v/>
      </c>
      <c r="J35" t="e">
        <f t="shared" si="8"/>
        <v>#VALUE!</v>
      </c>
      <c r="K35" t="e">
        <f t="shared" si="8"/>
        <v>#VALUE!</v>
      </c>
      <c r="L35" s="29"/>
      <c r="M35" t="str">
        <f t="shared" si="9"/>
        <v/>
      </c>
      <c r="O35" s="4" t="str">
        <f t="shared" si="10"/>
        <v/>
      </c>
      <c r="P35" s="29"/>
      <c r="Q35" t="str">
        <f t="shared" si="11"/>
        <v/>
      </c>
      <c r="S35" s="4" t="str">
        <f t="shared" si="12"/>
        <v/>
      </c>
      <c r="T35" s="29"/>
      <c r="U35" t="str">
        <f t="shared" si="13"/>
        <v/>
      </c>
      <c r="W35" s="4" t="str">
        <f t="shared" si="14"/>
        <v/>
      </c>
    </row>
    <row r="36" spans="1:23" x14ac:dyDescent="0.3">
      <c r="A36" t="str">
        <f>TEXT(Setup!A35,"")</f>
        <v/>
      </c>
      <c r="B36" t="str">
        <f>TEXT(Setup!B35,"")</f>
        <v/>
      </c>
      <c r="C36" s="6"/>
      <c r="D36" s="6"/>
      <c r="E36" s="4" t="str">
        <f t="shared" si="6"/>
        <v/>
      </c>
      <c r="F36" t="str" cm="1">
        <f t="array" ref="F36">IF(ISNUMBER(E36),SUMPRODUCT((B$3:B$52=B36)*(E$3:E$52&lt;E36))+1,"")</f>
        <v/>
      </c>
      <c r="G36" t="str">
        <f>_xlfn.XLOOKUP(A36,Run!A:A,Run!E:E,"")</f>
        <v/>
      </c>
      <c r="H36" t="str" cm="1">
        <f t="array" ref="H36">IF(E36&lt;&gt;"",SUMPRODUCT((B$3:B$52=B36)*(I$3:I$52&lt;I36))+1,"")</f>
        <v/>
      </c>
      <c r="I36" t="str">
        <f t="shared" si="7"/>
        <v/>
      </c>
      <c r="J36" t="e">
        <f t="shared" si="8"/>
        <v>#VALUE!</v>
      </c>
      <c r="K36" t="e">
        <f t="shared" si="8"/>
        <v>#VALUE!</v>
      </c>
      <c r="L36" s="29"/>
      <c r="M36" t="str">
        <f t="shared" si="9"/>
        <v/>
      </c>
      <c r="O36" s="4" t="str">
        <f t="shared" si="10"/>
        <v/>
      </c>
      <c r="P36" s="29"/>
      <c r="Q36" t="str">
        <f t="shared" si="11"/>
        <v/>
      </c>
      <c r="S36" s="4" t="str">
        <f t="shared" si="12"/>
        <v/>
      </c>
      <c r="T36" s="29"/>
      <c r="U36" t="str">
        <f t="shared" si="13"/>
        <v/>
      </c>
      <c r="W36" s="4" t="str">
        <f t="shared" si="14"/>
        <v/>
      </c>
    </row>
    <row r="37" spans="1:23" x14ac:dyDescent="0.3">
      <c r="A37" t="str">
        <f>TEXT(Setup!A36,"")</f>
        <v/>
      </c>
      <c r="B37" t="str">
        <f>TEXT(Setup!B36,"")</f>
        <v/>
      </c>
      <c r="C37" s="6"/>
      <c r="D37" s="6"/>
      <c r="E37" s="4" t="str">
        <f t="shared" si="6"/>
        <v/>
      </c>
      <c r="F37" t="str" cm="1">
        <f t="array" ref="F37">IF(ISNUMBER(E37),SUMPRODUCT((B$3:B$52=B37)*(E$3:E$52&lt;E37))+1,"")</f>
        <v/>
      </c>
      <c r="G37" t="str">
        <f>_xlfn.XLOOKUP(A37,Run!A:A,Run!E:E,"")</f>
        <v/>
      </c>
      <c r="H37" t="str" cm="1">
        <f t="array" ref="H37">IF(E37&lt;&gt;"",SUMPRODUCT((B$3:B$52=B37)*(I$3:I$52&lt;I37))+1,"")</f>
        <v/>
      </c>
      <c r="I37" t="str">
        <f t="shared" si="7"/>
        <v/>
      </c>
      <c r="J37" t="e">
        <f t="shared" si="8"/>
        <v>#VALUE!</v>
      </c>
      <c r="K37" t="e">
        <f t="shared" si="8"/>
        <v>#VALUE!</v>
      </c>
      <c r="L37" s="29"/>
      <c r="M37" t="str">
        <f t="shared" si="9"/>
        <v/>
      </c>
      <c r="O37" s="4" t="str">
        <f t="shared" si="10"/>
        <v/>
      </c>
      <c r="P37" s="29"/>
      <c r="Q37" t="str">
        <f t="shared" si="11"/>
        <v/>
      </c>
      <c r="S37" s="4" t="str">
        <f t="shared" si="12"/>
        <v/>
      </c>
      <c r="T37" s="29"/>
      <c r="U37" t="str">
        <f t="shared" si="13"/>
        <v/>
      </c>
      <c r="W37" s="4" t="str">
        <f t="shared" si="14"/>
        <v/>
      </c>
    </row>
    <row r="38" spans="1:23" x14ac:dyDescent="0.3">
      <c r="A38" t="str">
        <f>TEXT(Setup!A37,"")</f>
        <v/>
      </c>
      <c r="B38" t="str">
        <f>TEXT(Setup!B37,"")</f>
        <v/>
      </c>
      <c r="C38" s="6"/>
      <c r="D38" s="6"/>
      <c r="E38" s="4" t="str">
        <f t="shared" si="6"/>
        <v/>
      </c>
      <c r="F38" t="str" cm="1">
        <f t="array" ref="F38">IF(ISNUMBER(E38),SUMPRODUCT((B$3:B$52=B38)*(E$3:E$52&lt;E38))+1,"")</f>
        <v/>
      </c>
      <c r="G38" t="str">
        <f>_xlfn.XLOOKUP(A38,Run!A:A,Run!E:E,"")</f>
        <v/>
      </c>
      <c r="H38" t="str" cm="1">
        <f t="array" ref="H38">IF(E38&lt;&gt;"",SUMPRODUCT((B$3:B$52=B38)*(I$3:I$52&lt;I38))+1,"")</f>
        <v/>
      </c>
      <c r="I38" t="str">
        <f t="shared" si="7"/>
        <v/>
      </c>
      <c r="J38" t="e">
        <f t="shared" si="8"/>
        <v>#VALUE!</v>
      </c>
      <c r="K38" t="e">
        <f t="shared" si="8"/>
        <v>#VALUE!</v>
      </c>
      <c r="L38" s="29"/>
      <c r="M38" t="str">
        <f t="shared" si="9"/>
        <v/>
      </c>
      <c r="O38" s="4" t="str">
        <f t="shared" si="10"/>
        <v/>
      </c>
      <c r="P38" s="29"/>
      <c r="Q38" t="str">
        <f t="shared" si="11"/>
        <v/>
      </c>
      <c r="S38" s="4" t="str">
        <f t="shared" si="12"/>
        <v/>
      </c>
      <c r="T38" s="29"/>
      <c r="U38" t="str">
        <f t="shared" si="13"/>
        <v/>
      </c>
      <c r="W38" s="4" t="str">
        <f t="shared" si="14"/>
        <v/>
      </c>
    </row>
    <row r="39" spans="1:23" x14ac:dyDescent="0.3">
      <c r="A39" t="str">
        <f>TEXT(Setup!A38,"")</f>
        <v/>
      </c>
      <c r="B39" t="str">
        <f>TEXT(Setup!B38,"")</f>
        <v/>
      </c>
      <c r="C39" s="6"/>
      <c r="D39" s="6"/>
      <c r="E39" s="4" t="str">
        <f t="shared" si="6"/>
        <v/>
      </c>
      <c r="F39" t="str" cm="1">
        <f t="array" ref="F39">IF(ISNUMBER(E39),SUMPRODUCT((B$3:B$52=B39)*(E$3:E$52&lt;E39))+1,"")</f>
        <v/>
      </c>
      <c r="G39" t="str">
        <f>_xlfn.XLOOKUP(A39,Run!A:A,Run!E:E,"")</f>
        <v/>
      </c>
      <c r="H39" t="str" cm="1">
        <f t="array" ref="H39">IF(E39&lt;&gt;"",SUMPRODUCT((B$3:B$52=B39)*(I$3:I$52&lt;I39))+1,"")</f>
        <v/>
      </c>
      <c r="I39" t="str">
        <f t="shared" si="7"/>
        <v/>
      </c>
      <c r="J39" t="e">
        <f t="shared" si="8"/>
        <v>#VALUE!</v>
      </c>
      <c r="K39" t="e">
        <f t="shared" si="8"/>
        <v>#VALUE!</v>
      </c>
      <c r="L39" s="29"/>
      <c r="M39" t="str">
        <f t="shared" si="9"/>
        <v/>
      </c>
      <c r="O39" s="4" t="str">
        <f t="shared" si="10"/>
        <v/>
      </c>
      <c r="P39" s="29"/>
      <c r="Q39" t="str">
        <f t="shared" si="11"/>
        <v/>
      </c>
      <c r="S39" s="4" t="str">
        <f t="shared" si="12"/>
        <v/>
      </c>
      <c r="T39" s="29"/>
      <c r="U39" t="str">
        <f t="shared" si="13"/>
        <v/>
      </c>
      <c r="W39" s="4" t="str">
        <f t="shared" si="14"/>
        <v/>
      </c>
    </row>
    <row r="40" spans="1:23" x14ac:dyDescent="0.3">
      <c r="A40" t="str">
        <f>TEXT(Setup!A39,"")</f>
        <v/>
      </c>
      <c r="B40" t="str">
        <f>TEXT(Setup!B39,"")</f>
        <v/>
      </c>
      <c r="C40" s="6"/>
      <c r="D40" s="6"/>
      <c r="E40" s="4" t="str">
        <f t="shared" si="6"/>
        <v/>
      </c>
      <c r="F40" t="str" cm="1">
        <f t="array" ref="F40">IF(ISNUMBER(E40),SUMPRODUCT((B$3:B$52=B40)*(E$3:E$52&lt;E40))+1,"")</f>
        <v/>
      </c>
      <c r="G40" t="str">
        <f>_xlfn.XLOOKUP(A40,Run!A:A,Run!E:E,"")</f>
        <v/>
      </c>
      <c r="H40" t="str" cm="1">
        <f t="array" ref="H40">IF(E40&lt;&gt;"",SUMPRODUCT((B$3:B$52=B40)*(I$3:I$52&lt;I40))+1,"")</f>
        <v/>
      </c>
      <c r="I40" t="str">
        <f t="shared" si="7"/>
        <v/>
      </c>
      <c r="J40" t="e">
        <f t="shared" si="8"/>
        <v>#VALUE!</v>
      </c>
      <c r="K40" t="e">
        <f t="shared" si="8"/>
        <v>#VALUE!</v>
      </c>
      <c r="L40" s="29"/>
      <c r="M40" t="str">
        <f t="shared" si="9"/>
        <v/>
      </c>
      <c r="O40" s="4" t="str">
        <f t="shared" si="10"/>
        <v/>
      </c>
      <c r="P40" s="29"/>
      <c r="Q40" t="str">
        <f t="shared" si="11"/>
        <v/>
      </c>
      <c r="S40" s="4" t="str">
        <f t="shared" si="12"/>
        <v/>
      </c>
      <c r="T40" s="29"/>
      <c r="U40" t="str">
        <f t="shared" si="13"/>
        <v/>
      </c>
      <c r="W40" s="4" t="str">
        <f t="shared" si="14"/>
        <v/>
      </c>
    </row>
    <row r="41" spans="1:23" x14ac:dyDescent="0.3">
      <c r="A41" t="str">
        <f>TEXT(Setup!A40,"")</f>
        <v/>
      </c>
      <c r="B41" t="str">
        <f>TEXT(Setup!B40,"")</f>
        <v/>
      </c>
      <c r="C41" s="6"/>
      <c r="D41" s="6"/>
      <c r="E41" s="4" t="str">
        <f t="shared" si="6"/>
        <v/>
      </c>
      <c r="F41" t="str" cm="1">
        <f t="array" ref="F41">IF(ISNUMBER(E41),SUMPRODUCT((B$3:B$52=B41)*(E$3:E$52&lt;E41))+1,"")</f>
        <v/>
      </c>
      <c r="G41" t="str">
        <f>_xlfn.XLOOKUP(A41,Run!A:A,Run!E:E,"")</f>
        <v/>
      </c>
      <c r="H41" t="str" cm="1">
        <f t="array" ref="H41">IF(E41&lt;&gt;"",SUMPRODUCT((B$3:B$52=B41)*(I$3:I$52&lt;I41))+1,"")</f>
        <v/>
      </c>
      <c r="I41" t="str">
        <f t="shared" si="7"/>
        <v/>
      </c>
      <c r="J41" t="e">
        <f t="shared" si="8"/>
        <v>#VALUE!</v>
      </c>
      <c r="K41" t="e">
        <f t="shared" si="8"/>
        <v>#VALUE!</v>
      </c>
      <c r="L41" s="29"/>
      <c r="M41" t="str">
        <f t="shared" si="9"/>
        <v/>
      </c>
      <c r="O41" s="4" t="str">
        <f t="shared" si="10"/>
        <v/>
      </c>
      <c r="P41" s="29"/>
      <c r="Q41" t="str">
        <f t="shared" si="11"/>
        <v/>
      </c>
      <c r="S41" s="4" t="str">
        <f t="shared" si="12"/>
        <v/>
      </c>
      <c r="T41" s="29"/>
      <c r="U41" t="str">
        <f t="shared" si="13"/>
        <v/>
      </c>
      <c r="W41" s="4" t="str">
        <f t="shared" si="14"/>
        <v/>
      </c>
    </row>
    <row r="42" spans="1:23" x14ac:dyDescent="0.3">
      <c r="A42" t="str">
        <f>TEXT(Setup!A41,"")</f>
        <v/>
      </c>
      <c r="B42" t="str">
        <f>TEXT(Setup!B41,"")</f>
        <v/>
      </c>
      <c r="C42" s="6"/>
      <c r="D42" s="6"/>
      <c r="E42" s="4" t="str">
        <f t="shared" si="6"/>
        <v/>
      </c>
      <c r="F42" t="str" cm="1">
        <f t="array" ref="F42">IF(ISNUMBER(E42),SUMPRODUCT((B$3:B$52=B42)*(E$3:E$52&lt;E42))+1,"")</f>
        <v/>
      </c>
      <c r="G42" t="str">
        <f>_xlfn.XLOOKUP(A42,Run!A:A,Run!E:E,"")</f>
        <v/>
      </c>
      <c r="H42" t="str" cm="1">
        <f t="array" ref="H42">IF(E42&lt;&gt;"",SUMPRODUCT((B$3:B$52=B42)*(I$3:I$52&lt;I42))+1,"")</f>
        <v/>
      </c>
      <c r="I42" t="str">
        <f t="shared" si="7"/>
        <v/>
      </c>
      <c r="J42" t="e">
        <f t="shared" si="8"/>
        <v>#VALUE!</v>
      </c>
      <c r="K42" t="e">
        <f t="shared" si="8"/>
        <v>#VALUE!</v>
      </c>
      <c r="L42" s="29"/>
      <c r="M42" t="str">
        <f t="shared" si="9"/>
        <v/>
      </c>
      <c r="O42" s="4" t="str">
        <f t="shared" si="10"/>
        <v/>
      </c>
      <c r="P42" s="29"/>
      <c r="Q42" t="str">
        <f t="shared" si="11"/>
        <v/>
      </c>
      <c r="S42" s="4" t="str">
        <f t="shared" si="12"/>
        <v/>
      </c>
      <c r="T42" s="29"/>
      <c r="U42" t="str">
        <f t="shared" si="13"/>
        <v/>
      </c>
      <c r="W42" s="4" t="str">
        <f t="shared" si="14"/>
        <v/>
      </c>
    </row>
    <row r="43" spans="1:23" x14ac:dyDescent="0.3">
      <c r="A43" t="str">
        <f>TEXT(Setup!A42,"")</f>
        <v/>
      </c>
      <c r="B43" t="str">
        <f>TEXT(Setup!B42,"")</f>
        <v/>
      </c>
      <c r="C43" s="6"/>
      <c r="D43" s="6"/>
      <c r="E43" s="4" t="str">
        <f t="shared" si="6"/>
        <v/>
      </c>
      <c r="F43" t="str" cm="1">
        <f t="array" ref="F43">IF(ISNUMBER(E43),SUMPRODUCT((B$3:B$52=B43)*(E$3:E$52&lt;E43))+1,"")</f>
        <v/>
      </c>
      <c r="G43" t="str">
        <f>_xlfn.XLOOKUP(A43,Run!A:A,Run!E:E,"")</f>
        <v/>
      </c>
      <c r="H43" t="str" cm="1">
        <f t="array" ref="H43">IF(E43&lt;&gt;"",SUMPRODUCT((B$3:B$52=B43)*(I$3:I$52&lt;I43))+1,"")</f>
        <v/>
      </c>
      <c r="I43" t="str">
        <f t="shared" si="7"/>
        <v/>
      </c>
      <c r="J43" t="e">
        <f t="shared" si="8"/>
        <v>#VALUE!</v>
      </c>
      <c r="K43" t="e">
        <f t="shared" si="8"/>
        <v>#VALUE!</v>
      </c>
      <c r="L43" s="29"/>
      <c r="M43" t="str">
        <f t="shared" si="9"/>
        <v/>
      </c>
      <c r="O43" s="4" t="str">
        <f t="shared" si="10"/>
        <v/>
      </c>
      <c r="P43" s="29"/>
      <c r="Q43" t="str">
        <f t="shared" si="11"/>
        <v/>
      </c>
      <c r="S43" s="4" t="str">
        <f t="shared" si="12"/>
        <v/>
      </c>
      <c r="T43" s="29"/>
      <c r="U43" t="str">
        <f t="shared" si="13"/>
        <v/>
      </c>
      <c r="W43" s="4" t="str">
        <f t="shared" si="14"/>
        <v/>
      </c>
    </row>
    <row r="44" spans="1:23" x14ac:dyDescent="0.3">
      <c r="A44" t="str">
        <f>TEXT(Setup!A43,"")</f>
        <v/>
      </c>
      <c r="B44" t="str">
        <f>TEXT(Setup!B43,"")</f>
        <v/>
      </c>
      <c r="C44" s="6"/>
      <c r="D44" s="6"/>
      <c r="E44" s="4" t="str">
        <f t="shared" si="6"/>
        <v/>
      </c>
      <c r="F44" t="str" cm="1">
        <f t="array" ref="F44">IF(ISNUMBER(E44),SUMPRODUCT((B$3:B$52=B44)*(E$3:E$52&lt;E44))+1,"")</f>
        <v/>
      </c>
      <c r="G44" t="str">
        <f>_xlfn.XLOOKUP(A44,Run!A:A,Run!E:E,"")</f>
        <v/>
      </c>
      <c r="H44" t="str" cm="1">
        <f t="array" ref="H44">IF(E44&lt;&gt;"",SUMPRODUCT((B$3:B$52=B44)*(I$3:I$52&lt;I44))+1,"")</f>
        <v/>
      </c>
      <c r="I44" t="str">
        <f t="shared" si="7"/>
        <v/>
      </c>
      <c r="J44" t="e">
        <f t="shared" si="8"/>
        <v>#VALUE!</v>
      </c>
      <c r="K44" t="e">
        <f t="shared" si="8"/>
        <v>#VALUE!</v>
      </c>
      <c r="L44" s="29"/>
      <c r="M44" t="str">
        <f t="shared" si="9"/>
        <v/>
      </c>
      <c r="O44" s="4" t="str">
        <f t="shared" si="10"/>
        <v/>
      </c>
      <c r="P44" s="29"/>
      <c r="Q44" t="str">
        <f t="shared" si="11"/>
        <v/>
      </c>
      <c r="S44" s="4" t="str">
        <f t="shared" si="12"/>
        <v/>
      </c>
      <c r="T44" s="29"/>
      <c r="U44" t="str">
        <f t="shared" si="13"/>
        <v/>
      </c>
      <c r="W44" s="4" t="str">
        <f t="shared" si="14"/>
        <v/>
      </c>
    </row>
    <row r="45" spans="1:23" x14ac:dyDescent="0.3">
      <c r="A45" t="str">
        <f>TEXT(Setup!A44,"")</f>
        <v/>
      </c>
      <c r="B45" t="str">
        <f>TEXT(Setup!B44,"")</f>
        <v/>
      </c>
      <c r="C45" s="6"/>
      <c r="D45" s="6"/>
      <c r="E45" s="4" t="str">
        <f t="shared" si="6"/>
        <v/>
      </c>
      <c r="F45" t="str" cm="1">
        <f t="array" ref="F45">IF(ISNUMBER(E45),SUMPRODUCT((B$3:B$52=B45)*(E$3:E$52&lt;E45))+1,"")</f>
        <v/>
      </c>
      <c r="G45" t="str">
        <f>_xlfn.XLOOKUP(A45,Run!A:A,Run!E:E,"")</f>
        <v/>
      </c>
      <c r="H45" t="str" cm="1">
        <f t="array" ref="H45">IF(E45&lt;&gt;"",SUMPRODUCT((B$3:B$52=B45)*(I$3:I$52&lt;I45))+1,"")</f>
        <v/>
      </c>
      <c r="I45" t="str">
        <f t="shared" si="7"/>
        <v/>
      </c>
      <c r="J45" t="e">
        <f t="shared" si="8"/>
        <v>#VALUE!</v>
      </c>
      <c r="K45" t="e">
        <f t="shared" si="8"/>
        <v>#VALUE!</v>
      </c>
      <c r="L45" s="29"/>
      <c r="M45" t="str">
        <f t="shared" si="9"/>
        <v/>
      </c>
      <c r="O45" s="4" t="str">
        <f t="shared" si="10"/>
        <v/>
      </c>
      <c r="P45" s="29"/>
      <c r="Q45" t="str">
        <f t="shared" si="11"/>
        <v/>
      </c>
      <c r="S45" s="4" t="str">
        <f t="shared" si="12"/>
        <v/>
      </c>
      <c r="T45" s="29"/>
      <c r="U45" t="str">
        <f t="shared" si="13"/>
        <v/>
      </c>
      <c r="W45" s="4" t="str">
        <f t="shared" si="14"/>
        <v/>
      </c>
    </row>
    <row r="46" spans="1:23" x14ac:dyDescent="0.3">
      <c r="A46" t="str">
        <f>TEXT(Setup!A45,"")</f>
        <v/>
      </c>
      <c r="B46" t="str">
        <f>TEXT(Setup!B45,"")</f>
        <v/>
      </c>
      <c r="C46" s="6"/>
      <c r="D46" s="6"/>
      <c r="E46" s="4" t="str">
        <f t="shared" si="6"/>
        <v/>
      </c>
      <c r="F46" t="str" cm="1">
        <f t="array" ref="F46">IF(ISNUMBER(E46),SUMPRODUCT((B$3:B$52=B46)*(E$3:E$52&lt;E46))+1,"")</f>
        <v/>
      </c>
      <c r="G46" t="str">
        <f>_xlfn.XLOOKUP(A46,Run!A:A,Run!E:E,"")</f>
        <v/>
      </c>
      <c r="H46" t="str" cm="1">
        <f t="array" ref="H46">IF(E46&lt;&gt;"",SUMPRODUCT((B$3:B$52=B46)*(I$3:I$52&lt;I46))+1,"")</f>
        <v/>
      </c>
      <c r="I46" t="str">
        <f t="shared" si="7"/>
        <v/>
      </c>
      <c r="J46" t="e">
        <f t="shared" si="8"/>
        <v>#VALUE!</v>
      </c>
      <c r="K46" t="e">
        <f t="shared" si="8"/>
        <v>#VALUE!</v>
      </c>
      <c r="L46" s="29"/>
      <c r="M46" t="str">
        <f t="shared" si="9"/>
        <v/>
      </c>
      <c r="O46" s="4" t="str">
        <f t="shared" si="10"/>
        <v/>
      </c>
      <c r="P46" s="29"/>
      <c r="Q46" t="str">
        <f t="shared" si="11"/>
        <v/>
      </c>
      <c r="S46" s="4" t="str">
        <f t="shared" si="12"/>
        <v/>
      </c>
      <c r="T46" s="29"/>
      <c r="U46" t="str">
        <f t="shared" si="13"/>
        <v/>
      </c>
      <c r="W46" s="4" t="str">
        <f t="shared" si="14"/>
        <v/>
      </c>
    </row>
    <row r="47" spans="1:23" x14ac:dyDescent="0.3">
      <c r="A47" t="str">
        <f>TEXT(Setup!A46,"")</f>
        <v/>
      </c>
      <c r="B47" t="str">
        <f>TEXT(Setup!B46,"")</f>
        <v/>
      </c>
      <c r="C47" s="6"/>
      <c r="D47" s="6"/>
      <c r="E47" s="4" t="str">
        <f t="shared" si="6"/>
        <v/>
      </c>
      <c r="F47" t="str" cm="1">
        <f t="array" ref="F47">IF(ISNUMBER(E47),SUMPRODUCT((B$3:B$52=B47)*(E$3:E$52&lt;E47))+1,"")</f>
        <v/>
      </c>
      <c r="G47" t="str">
        <f>_xlfn.XLOOKUP(A47,Run!A:A,Run!E:E,"")</f>
        <v/>
      </c>
      <c r="H47" t="str" cm="1">
        <f t="array" ref="H47">IF(E47&lt;&gt;"",SUMPRODUCT((B$3:B$52=B47)*(I$3:I$52&lt;I47))+1,"")</f>
        <v/>
      </c>
      <c r="I47" t="str">
        <f t="shared" si="7"/>
        <v/>
      </c>
      <c r="J47" t="e">
        <f t="shared" si="8"/>
        <v>#VALUE!</v>
      </c>
      <c r="K47" t="e">
        <f t="shared" si="8"/>
        <v>#VALUE!</v>
      </c>
      <c r="L47" s="29"/>
      <c r="M47" t="str">
        <f t="shared" si="9"/>
        <v/>
      </c>
      <c r="O47" s="4" t="str">
        <f t="shared" si="10"/>
        <v/>
      </c>
      <c r="P47" s="29"/>
      <c r="Q47" t="str">
        <f t="shared" si="11"/>
        <v/>
      </c>
      <c r="S47" s="4" t="str">
        <f t="shared" si="12"/>
        <v/>
      </c>
      <c r="T47" s="29"/>
      <c r="U47" t="str">
        <f t="shared" si="13"/>
        <v/>
      </c>
      <c r="W47" s="4" t="str">
        <f t="shared" si="14"/>
        <v/>
      </c>
    </row>
    <row r="48" spans="1:23" x14ac:dyDescent="0.3">
      <c r="A48" t="str">
        <f>TEXT(Setup!A47,"")</f>
        <v/>
      </c>
      <c r="B48" t="str">
        <f>TEXT(Setup!B47,"")</f>
        <v/>
      </c>
      <c r="C48" s="6"/>
      <c r="D48" s="6"/>
      <c r="E48" s="4" t="str">
        <f t="shared" si="6"/>
        <v/>
      </c>
      <c r="F48" t="str" cm="1">
        <f t="array" ref="F48">IF(ISNUMBER(E48),SUMPRODUCT((B$3:B$52=B48)*(E$3:E$52&lt;E48))+1,"")</f>
        <v/>
      </c>
      <c r="G48" t="str">
        <f>_xlfn.XLOOKUP(A48,Run!A:A,Run!E:E,"")</f>
        <v/>
      </c>
      <c r="H48" t="str" cm="1">
        <f t="array" ref="H48">IF(E48&lt;&gt;"",SUMPRODUCT((B$3:B$52=B48)*(I$3:I$52&lt;I48))+1,"")</f>
        <v/>
      </c>
      <c r="I48" t="str">
        <f t="shared" si="7"/>
        <v/>
      </c>
      <c r="J48" t="e">
        <f t="shared" si="8"/>
        <v>#VALUE!</v>
      </c>
      <c r="K48" t="e">
        <f t="shared" si="8"/>
        <v>#VALUE!</v>
      </c>
      <c r="L48" s="29"/>
      <c r="M48" t="str">
        <f t="shared" si="9"/>
        <v/>
      </c>
      <c r="O48" s="4" t="str">
        <f t="shared" si="10"/>
        <v/>
      </c>
      <c r="P48" s="29"/>
      <c r="Q48" t="str">
        <f t="shared" si="11"/>
        <v/>
      </c>
      <c r="S48" s="4" t="str">
        <f t="shared" si="12"/>
        <v/>
      </c>
      <c r="T48" s="29"/>
      <c r="U48" t="str">
        <f t="shared" si="13"/>
        <v/>
      </c>
      <c r="W48" s="4" t="str">
        <f t="shared" si="14"/>
        <v/>
      </c>
    </row>
    <row r="49" spans="1:23" x14ac:dyDescent="0.3">
      <c r="A49" t="str">
        <f>TEXT(Setup!A48,"")</f>
        <v/>
      </c>
      <c r="B49" t="str">
        <f>TEXT(Setup!B48,"")</f>
        <v/>
      </c>
      <c r="C49" s="6"/>
      <c r="D49" s="6"/>
      <c r="E49" s="4" t="str">
        <f t="shared" si="6"/>
        <v/>
      </c>
      <c r="F49" t="str" cm="1">
        <f t="array" ref="F49">IF(ISNUMBER(E49),SUMPRODUCT((B$3:B$52=B49)*(E$3:E$52&lt;E49))+1,"")</f>
        <v/>
      </c>
      <c r="G49" t="str">
        <f>_xlfn.XLOOKUP(A49,Run!A:A,Run!E:E,"")</f>
        <v/>
      </c>
      <c r="H49" t="str" cm="1">
        <f t="array" ref="H49">IF(E49&lt;&gt;"",SUMPRODUCT((B$3:B$52=B49)*(I$3:I$52&lt;I49))+1,"")</f>
        <v/>
      </c>
      <c r="I49" t="str">
        <f t="shared" si="7"/>
        <v/>
      </c>
      <c r="J49" t="e">
        <f t="shared" si="8"/>
        <v>#VALUE!</v>
      </c>
      <c r="K49" t="e">
        <f t="shared" si="8"/>
        <v>#VALUE!</v>
      </c>
      <c r="L49" s="29"/>
      <c r="M49" t="str">
        <f t="shared" si="9"/>
        <v/>
      </c>
      <c r="O49" s="4" t="str">
        <f t="shared" si="10"/>
        <v/>
      </c>
      <c r="P49" s="29"/>
      <c r="Q49" t="str">
        <f t="shared" si="11"/>
        <v/>
      </c>
      <c r="S49" s="4" t="str">
        <f t="shared" si="12"/>
        <v/>
      </c>
      <c r="T49" s="29"/>
      <c r="U49" t="str">
        <f t="shared" si="13"/>
        <v/>
      </c>
      <c r="W49" s="4" t="str">
        <f t="shared" si="14"/>
        <v/>
      </c>
    </row>
    <row r="50" spans="1:23" x14ac:dyDescent="0.3">
      <c r="A50" t="str">
        <f>TEXT(Setup!A49,"")</f>
        <v/>
      </c>
      <c r="B50" t="str">
        <f>TEXT(Setup!B49,"")</f>
        <v/>
      </c>
      <c r="C50" s="6"/>
      <c r="D50" s="6"/>
      <c r="E50" s="4" t="str">
        <f t="shared" si="6"/>
        <v/>
      </c>
      <c r="F50" t="str" cm="1">
        <f t="array" ref="F50">IF(ISNUMBER(E50),SUMPRODUCT((B$3:B$52=B50)*(E$3:E$52&lt;E50))+1,"")</f>
        <v/>
      </c>
      <c r="G50" t="str">
        <f>_xlfn.XLOOKUP(A50,Run!A:A,Run!E:E,"")</f>
        <v/>
      </c>
      <c r="H50" t="str" cm="1">
        <f t="array" ref="H50">IF(E50&lt;&gt;"",SUMPRODUCT((B$3:B$52=B50)*(I$3:I$52&lt;I50))+1,"")</f>
        <v/>
      </c>
      <c r="I50" t="str">
        <f t="shared" si="7"/>
        <v/>
      </c>
      <c r="J50" t="e">
        <f t="shared" si="8"/>
        <v>#VALUE!</v>
      </c>
      <c r="K50" t="e">
        <f t="shared" si="8"/>
        <v>#VALUE!</v>
      </c>
      <c r="L50" s="29"/>
      <c r="M50" t="str">
        <f t="shared" si="9"/>
        <v/>
      </c>
      <c r="O50" s="4" t="str">
        <f t="shared" si="10"/>
        <v/>
      </c>
      <c r="P50" s="29"/>
      <c r="Q50" t="str">
        <f t="shared" si="11"/>
        <v/>
      </c>
      <c r="S50" s="4" t="str">
        <f t="shared" si="12"/>
        <v/>
      </c>
      <c r="T50" s="29"/>
      <c r="U50" t="str">
        <f t="shared" si="13"/>
        <v/>
      </c>
      <c r="W50" s="4" t="str">
        <f t="shared" si="14"/>
        <v/>
      </c>
    </row>
    <row r="51" spans="1:23" x14ac:dyDescent="0.3">
      <c r="A51" t="str">
        <f>TEXT(Setup!A50,"")</f>
        <v/>
      </c>
      <c r="B51" t="str">
        <f>TEXT(Setup!B50,"")</f>
        <v/>
      </c>
      <c r="C51" s="6"/>
      <c r="D51" s="6"/>
      <c r="E51" s="4" t="str">
        <f t="shared" si="6"/>
        <v/>
      </c>
      <c r="F51" t="str" cm="1">
        <f t="array" ref="F51">IF(ISNUMBER(E51),SUMPRODUCT((B$3:B$52=B51)*(E$3:E$52&lt;E51))+1,"")</f>
        <v/>
      </c>
      <c r="G51" t="str">
        <f>_xlfn.XLOOKUP(A51,Run!A:A,Run!E:E,"")</f>
        <v/>
      </c>
      <c r="H51" t="str" cm="1">
        <f t="array" ref="H51">IF(E51&lt;&gt;"",SUMPRODUCT((B$3:B$52=B51)*(I$3:I$52&lt;I51))+1,"")</f>
        <v/>
      </c>
      <c r="I51" t="str">
        <f t="shared" si="7"/>
        <v/>
      </c>
      <c r="J51" t="e">
        <f t="shared" si="8"/>
        <v>#VALUE!</v>
      </c>
      <c r="K51" t="e">
        <f t="shared" si="8"/>
        <v>#VALUE!</v>
      </c>
      <c r="L51" s="29"/>
      <c r="M51" t="str">
        <f t="shared" si="9"/>
        <v/>
      </c>
      <c r="O51" s="4" t="str">
        <f t="shared" si="10"/>
        <v/>
      </c>
      <c r="P51" s="29"/>
      <c r="Q51" t="str">
        <f t="shared" si="11"/>
        <v/>
      </c>
      <c r="S51" s="4" t="str">
        <f t="shared" si="12"/>
        <v/>
      </c>
      <c r="T51" s="29"/>
      <c r="U51" t="str">
        <f t="shared" si="13"/>
        <v/>
      </c>
      <c r="W51" s="4" t="str">
        <f t="shared" si="14"/>
        <v/>
      </c>
    </row>
    <row r="52" spans="1:23" x14ac:dyDescent="0.3">
      <c r="A52" t="str">
        <f>TEXT(Setup!A51,"")</f>
        <v/>
      </c>
      <c r="B52" t="str">
        <f>TEXT(Setup!B51,"")</f>
        <v/>
      </c>
      <c r="C52" s="6"/>
      <c r="D52" s="6"/>
      <c r="E52" s="4" t="str">
        <f t="shared" si="6"/>
        <v/>
      </c>
      <c r="F52" t="str" cm="1">
        <f t="array" ref="F52">IF(ISNUMBER(E52),SUMPRODUCT((B$3:B$52=B52)*(E$3:E$52&lt;E52))+1,"")</f>
        <v/>
      </c>
      <c r="G52" t="str">
        <f>_xlfn.XLOOKUP(A52,Run!A:A,Run!E:E,"")</f>
        <v/>
      </c>
      <c r="H52" t="str" cm="1">
        <f t="array" ref="H52">IF(E52&lt;&gt;"",SUMPRODUCT((B$3:B$52=B52)*(I$3:I$52&lt;I52))+1,"")</f>
        <v/>
      </c>
      <c r="I52" t="str">
        <f t="shared" si="7"/>
        <v/>
      </c>
      <c r="J52" t="e">
        <f t="shared" si="8"/>
        <v>#VALUE!</v>
      </c>
      <c r="K52" t="e">
        <f t="shared" si="8"/>
        <v>#VALUE!</v>
      </c>
      <c r="L52" s="29"/>
      <c r="M52" t="str">
        <f t="shared" si="9"/>
        <v/>
      </c>
      <c r="O52" s="4" t="str">
        <f t="shared" si="10"/>
        <v/>
      </c>
      <c r="P52" s="29"/>
      <c r="Q52" t="str">
        <f t="shared" si="11"/>
        <v/>
      </c>
      <c r="S52" s="4" t="str">
        <f t="shared" si="12"/>
        <v/>
      </c>
      <c r="T52" s="29"/>
      <c r="U52" t="str">
        <f t="shared" si="13"/>
        <v/>
      </c>
      <c r="W52" s="4" t="str">
        <f t="shared" si="14"/>
        <v/>
      </c>
    </row>
  </sheetData>
  <sheetProtection sheet="1" objects="1" scenarios="1"/>
  <protectedRanges>
    <protectedRange sqref="N1 R1 V1" name="Filter_1"/>
    <protectedRange sqref="C3:D52" name="Time Entry_1"/>
  </protectedRanges>
  <dataValidations count="2">
    <dataValidation type="list" allowBlank="1" showInputMessage="1" showErrorMessage="1" sqref="N1 R1 V1" xr:uid="{3F39B027-11DC-4AEF-8290-35415F7E80D0}">
      <formula1>ClassList</formula1>
    </dataValidation>
    <dataValidation type="custom" allowBlank="1" showInputMessage="1" showErrorMessage="1" errorTitle="Invalid time" error="Please enter time in the format MM:SS. Partial seconds may be entered with a decimal if needed." promptTitle="Time Entry" prompt="Enter time in format MM:SS. If less than 1 minute, include 0 in the minutes place. (e.g. 0:30)." sqref="C3:D52" xr:uid="{EA4BABDA-FA29-4DC0-B2A5-AED6C2ACA3BB}">
      <formula1>J3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2A0BB1-4A8E-42E7-BB7C-DC3D77B80DD7}">
  <sheetPr>
    <tabColor rgb="FF00FF00"/>
  </sheetPr>
  <dimension ref="A1:W52"/>
  <sheetViews>
    <sheetView workbookViewId="0">
      <pane xSplit="1" ySplit="2" topLeftCell="B3" activePane="bottomRight" state="frozen"/>
      <selection activeCell="I1" sqref="I1:K1048576"/>
      <selection pane="topRight" activeCell="I1" sqref="I1:K1048576"/>
      <selection pane="bottomLeft" activeCell="I1" sqref="I1:K1048576"/>
      <selection pane="bottomRight" activeCell="H1" sqref="H1"/>
    </sheetView>
  </sheetViews>
  <sheetFormatPr defaultRowHeight="14.4" x14ac:dyDescent="0.3"/>
  <cols>
    <col min="1" max="1" width="17.6640625" customWidth="1"/>
    <col min="4" max="4" width="0" hidden="1" customWidth="1"/>
    <col min="6" max="7" width="8.6640625" hidden="1" customWidth="1"/>
    <col min="8" max="8" width="11.44140625" customWidth="1"/>
    <col min="9" max="11" width="8.6640625" hidden="1" customWidth="1"/>
    <col min="12" max="12" width="3.33203125" style="5" customWidth="1"/>
    <col min="13" max="14" width="8.6640625" customWidth="1"/>
    <col min="16" max="16" width="2.5546875" customWidth="1"/>
    <col min="20" max="20" width="2.5546875" customWidth="1"/>
  </cols>
  <sheetData>
    <row r="1" spans="1:23" ht="18" x14ac:dyDescent="0.35">
      <c r="A1" s="7" t="str">
        <f>Setup!E11</f>
        <v>Event 10</v>
      </c>
      <c r="L1" s="29"/>
      <c r="M1" s="1" t="s">
        <v>7</v>
      </c>
      <c r="N1" s="3" t="s">
        <v>9</v>
      </c>
      <c r="P1" s="29"/>
      <c r="Q1" s="1" t="s">
        <v>7</v>
      </c>
      <c r="R1" s="3" t="s">
        <v>10</v>
      </c>
      <c r="T1" s="29"/>
      <c r="U1" s="1" t="s">
        <v>7</v>
      </c>
      <c r="V1" s="3" t="s">
        <v>11</v>
      </c>
    </row>
    <row r="2" spans="1:23" x14ac:dyDescent="0.3">
      <c r="A2" s="8" t="s">
        <v>4</v>
      </c>
      <c r="B2" s="8" t="s">
        <v>5</v>
      </c>
      <c r="C2" s="8" t="s">
        <v>1</v>
      </c>
      <c r="D2" s="8" t="s">
        <v>2</v>
      </c>
      <c r="E2" s="8" t="s">
        <v>3</v>
      </c>
      <c r="F2" s="8" t="s">
        <v>23</v>
      </c>
      <c r="G2" s="8" t="s">
        <v>21</v>
      </c>
      <c r="H2" s="8" t="s">
        <v>26</v>
      </c>
      <c r="I2" s="8" t="s">
        <v>22</v>
      </c>
      <c r="J2" s="8" t="s">
        <v>19</v>
      </c>
      <c r="K2" s="8" t="s">
        <v>20</v>
      </c>
      <c r="L2" s="54"/>
      <c r="M2" s="8" t="s">
        <v>6</v>
      </c>
      <c r="N2" s="8" t="s">
        <v>0</v>
      </c>
      <c r="O2" s="8" t="s">
        <v>1</v>
      </c>
      <c r="P2" s="29"/>
      <c r="Q2" s="8" t="s">
        <v>6</v>
      </c>
      <c r="R2" s="8" t="s">
        <v>0</v>
      </c>
      <c r="S2" s="8" t="s">
        <v>1</v>
      </c>
      <c r="T2" s="29"/>
      <c r="U2" s="8" t="s">
        <v>6</v>
      </c>
      <c r="V2" s="8" t="s">
        <v>0</v>
      </c>
      <c r="W2" s="8" t="s">
        <v>1</v>
      </c>
    </row>
    <row r="3" spans="1:23" x14ac:dyDescent="0.3">
      <c r="A3" t="str">
        <f>TEXT(Setup!A2,"")</f>
        <v>Carrollton 1</v>
      </c>
      <c r="B3" t="str">
        <f>TEXT(Setup!B2,"")</f>
        <v>Male</v>
      </c>
      <c r="C3" s="6"/>
      <c r="D3" s="6"/>
      <c r="E3" s="4" t="str">
        <f>IFERROR(TIME(0, LEFT(C3,FIND(":",C3)-1),RIGHT(C3,LEN(C3)-FIND(":",C3)))+(MOD(RIGHT(C3,LEN(C3)-FIND(":",C3)),1)/86400),"")</f>
        <v/>
      </c>
      <c r="F3" t="str" cm="1">
        <f t="array" ref="F3">IF(ISNUMBER(E3),SUMPRODUCT((B$3:B$52=B3)*(E$3:E$52&lt;E3))+1,"")</f>
        <v/>
      </c>
      <c r="G3">
        <f>_xlfn.XLOOKUP(A3,Run!A:A,Run!E:E,"")</f>
        <v>7.9745370370370369E-3</v>
      </c>
      <c r="H3" t="str" cm="1">
        <f t="array" ref="H3">IF(E3&lt;&gt;"",SUMPRODUCT((B$3:B$52=B3)*(I$3:I$52&lt;I3))+1,"")</f>
        <v/>
      </c>
      <c r="I3" t="str">
        <f>IFERROR(F3+G3,"")</f>
        <v/>
      </c>
      <c r="J3" t="e">
        <f>AND(ISNUMBER(VALUE(LEFT(C3,FIND(":",C3)-1))),ISNUMBER(VALUE(RIGHT(C3,LEN(C3)-FIND(":",C3)))),VALUE(LEFT(C3,FIND(":",C3)-1))&lt;60,VALUE(RIGHT(C3,LEN(C3)-FIND(":",C3)))&lt;60,ISNUMBER(TIME(0,VALUE(LEFT(C3,FIND(":",C3)-1)),VALUE(RIGHT(C3,LEN(C3)-FIND(":",C3))))))</f>
        <v>#VALUE!</v>
      </c>
      <c r="K3" t="e">
        <f>AND(ISNUMBER(VALUE(LEFT(D3,FIND(":",D3)-1))),ISNUMBER(VALUE(RIGHT(D3,LEN(D3)-FIND(":",D3)))),VALUE(LEFT(D3,FIND(":",D3)-1))&lt;60,VALUE(RIGHT(D3,LEN(D3)-FIND(":",D3)))&lt;60,ISNUMBER(TIME(0,VALUE(LEFT(D3,FIND(":",D3)-1)),VALUE(RIGHT(D3,LEN(D3)-FIND(":",D3))))))</f>
        <v>#VALUE!</v>
      </c>
      <c r="L3" s="29"/>
      <c r="M3" t="str">
        <f t="shared" ref="M3:M6" si="0">IF(N3="","",_xlfn.XLOOKUP(N3,$A:$A,$H:$H,""))</f>
        <v/>
      </c>
      <c r="N3" t="str" cm="1">
        <f t="array" ref="N3:N6">_xlfn.SORTBY(_xlfn._xlws.FILTER($A:$A,$B:$B=N$1),_xlfn._xlws.FILTER($I:$I,$B:$B=N$1))</f>
        <v>Carrollton 1</v>
      </c>
      <c r="O3" s="4" t="str">
        <f t="shared" ref="O3:O6" si="1">IF(N3="","",_xlfn.XLOOKUP(N3,$A:$A,$E:$E,""))</f>
        <v/>
      </c>
      <c r="P3" s="29"/>
      <c r="Q3" t="str">
        <f t="shared" ref="Q3:Q6" si="2">IF(R3="","",_xlfn.XLOOKUP(R3,$A:$A,$H:$H,""))</f>
        <v/>
      </c>
      <c r="R3" t="str" cm="1">
        <f t="array" ref="R3:R6">_xlfn.SORTBY(_xlfn._xlws.FILTER($A:$A,$B:$B=R$1),_xlfn._xlws.FILTER($I:$I,$B:$B=R$1))</f>
        <v>Carrollton 2</v>
      </c>
      <c r="S3" s="4" t="str">
        <f t="shared" ref="S3:S6" si="3">IF(R3="","",_xlfn.XLOOKUP(R3,$A:$A,$E:$E,""))</f>
        <v/>
      </c>
      <c r="T3" s="29"/>
      <c r="U3" t="str">
        <f t="shared" ref="U3:U6" si="4">IF(V3="","",_xlfn.XLOOKUP(V3,$A:$A,$H:$H,""))</f>
        <v/>
      </c>
      <c r="V3" t="str" cm="1">
        <f t="array" ref="V3:V9">_xlfn.SORTBY(_xlfn._xlws.FILTER($A:$A,$B:$B=V$1),_xlfn._xlws.FILTER($I:$I,$B:$B=V$1))</f>
        <v>Daniel</v>
      </c>
      <c r="W3" s="4" t="str">
        <f t="shared" ref="W3:W6" si="5">IF(V3="","",_xlfn.XLOOKUP(V3,$A:$A,$E:$E,""))</f>
        <v/>
      </c>
    </row>
    <row r="4" spans="1:23" x14ac:dyDescent="0.3">
      <c r="A4" t="str">
        <f>TEXT(Setup!A3,"")</f>
        <v>Carrollton 2</v>
      </c>
      <c r="B4" t="str">
        <f>TEXT(Setup!B3,"")</f>
        <v>Female</v>
      </c>
      <c r="C4" s="6"/>
      <c r="D4" s="6"/>
      <c r="E4" s="4" t="str">
        <f t="shared" ref="E4:E52" si="6">IFERROR(TIME(0, LEFT(C4,FIND(":",C4)-1),RIGHT(C4,LEN(C4)-FIND(":",C4)))+(MOD(RIGHT(C4,LEN(C4)-FIND(":",C4)),1)/86400),"")</f>
        <v/>
      </c>
      <c r="F4" t="str" cm="1">
        <f t="array" ref="F4">IF(ISNUMBER(E4),SUMPRODUCT((B$3:B$52=B4)*(E$3:E$52&lt;E4))+1,"")</f>
        <v/>
      </c>
      <c r="G4">
        <f>_xlfn.XLOOKUP(A4,Run!A:A,Run!E:E,"")</f>
        <v>1.1724537037037037E-2</v>
      </c>
      <c r="H4" t="str" cm="1">
        <f t="array" ref="H4">IF(E4&lt;&gt;"",SUMPRODUCT((B$3:B$52=B4)*(I$3:I$52&lt;I4))+1,"")</f>
        <v/>
      </c>
      <c r="I4" t="str">
        <f t="shared" ref="I4:I52" si="7">IFERROR(F4+G4,"")</f>
        <v/>
      </c>
      <c r="J4" t="e">
        <f t="shared" ref="J4:K52" si="8">AND(ISNUMBER(VALUE(LEFT(C4,FIND(":",C4)-1))),ISNUMBER(VALUE(RIGHT(C4,LEN(C4)-FIND(":",C4)))),VALUE(LEFT(C4,FIND(":",C4)-1))&lt;60,VALUE(RIGHT(C4,LEN(C4)-FIND(":",C4)))&lt;60,ISNUMBER(TIME(0,VALUE(LEFT(C4,FIND(":",C4)-1)),VALUE(RIGHT(C4,LEN(C4)-FIND(":",C4))))))</f>
        <v>#VALUE!</v>
      </c>
      <c r="K4" t="e">
        <f t="shared" si="8"/>
        <v>#VALUE!</v>
      </c>
      <c r="L4" s="29"/>
      <c r="M4" t="str">
        <f t="shared" si="0"/>
        <v/>
      </c>
      <c r="N4" t="str">
        <v>Cherokee 1</v>
      </c>
      <c r="O4" s="4" t="str">
        <f t="shared" si="1"/>
        <v/>
      </c>
      <c r="P4" s="29"/>
      <c r="Q4" t="str">
        <f t="shared" si="2"/>
        <v/>
      </c>
      <c r="R4" t="str">
        <v>Cherokee 1</v>
      </c>
      <c r="S4" s="4" t="str">
        <f t="shared" si="3"/>
        <v/>
      </c>
      <c r="T4" s="29"/>
      <c r="U4" t="str">
        <f t="shared" si="4"/>
        <v/>
      </c>
      <c r="V4" t="str">
        <v>Jefferson</v>
      </c>
      <c r="W4" s="4" t="str">
        <f t="shared" si="5"/>
        <v/>
      </c>
    </row>
    <row r="5" spans="1:23" x14ac:dyDescent="0.3">
      <c r="A5" t="str">
        <f>TEXT(Setup!A4,"")</f>
        <v>Cherokee 1</v>
      </c>
      <c r="B5" t="str">
        <f>TEXT(Setup!B4,"")</f>
        <v>Female</v>
      </c>
      <c r="C5" s="6"/>
      <c r="D5" s="6"/>
      <c r="E5" s="4" t="str">
        <f t="shared" si="6"/>
        <v/>
      </c>
      <c r="F5" t="str" cm="1">
        <f t="array" ref="F5">IF(ISNUMBER(E5),SUMPRODUCT((B$3:B$52=B5)*(E$3:E$52&lt;E5))+1,"")</f>
        <v/>
      </c>
      <c r="G5">
        <f>_xlfn.XLOOKUP(A5,Run!A:A,Run!E:E,"")</f>
        <v>1.0092592592592592E-2</v>
      </c>
      <c r="H5" t="str" cm="1">
        <f t="array" ref="H5">IF(E5&lt;&gt;"",SUMPRODUCT((B$3:B$52=B5)*(I$3:I$52&lt;I5))+1,"")</f>
        <v/>
      </c>
      <c r="I5" t="str">
        <f t="shared" si="7"/>
        <v/>
      </c>
      <c r="J5" t="e">
        <f t="shared" si="8"/>
        <v>#VALUE!</v>
      </c>
      <c r="K5" t="e">
        <f t="shared" si="8"/>
        <v>#VALUE!</v>
      </c>
      <c r="L5" s="29"/>
      <c r="M5" t="str">
        <f t="shared" si="0"/>
        <v/>
      </c>
      <c r="N5" t="str">
        <v>N. Gwinnett 1</v>
      </c>
      <c r="O5" s="4" t="str">
        <f t="shared" si="1"/>
        <v/>
      </c>
      <c r="P5" s="29"/>
      <c r="Q5" t="str">
        <f t="shared" si="2"/>
        <v/>
      </c>
      <c r="R5" t="str">
        <v>N. Gwinnett 2</v>
      </c>
      <c r="S5" s="4" t="str">
        <f t="shared" si="3"/>
        <v/>
      </c>
      <c r="T5" s="29"/>
      <c r="U5" t="str">
        <f t="shared" si="4"/>
        <v/>
      </c>
      <c r="V5" t="str">
        <v>N. Gwinnett 3</v>
      </c>
      <c r="W5" s="4" t="str">
        <f t="shared" si="5"/>
        <v/>
      </c>
    </row>
    <row r="6" spans="1:23" x14ac:dyDescent="0.3">
      <c r="A6" t="str">
        <f>TEXT(Setup!A5,"")</f>
        <v>Cherokee 1</v>
      </c>
      <c r="B6" t="str">
        <f>TEXT(Setup!B5,"")</f>
        <v>Male</v>
      </c>
      <c r="C6" s="6"/>
      <c r="D6" s="6"/>
      <c r="E6" s="4" t="str">
        <f t="shared" si="6"/>
        <v/>
      </c>
      <c r="F6" t="str" cm="1">
        <f t="array" ref="F6">IF(ISNUMBER(E6),SUMPRODUCT((B$3:B$52=B6)*(E$3:E$52&lt;E6))+1,"")</f>
        <v/>
      </c>
      <c r="G6">
        <f>_xlfn.XLOOKUP(A6,Run!A:A,Run!E:E,"")</f>
        <v>1.0092592592592592E-2</v>
      </c>
      <c r="H6" t="str" cm="1">
        <f t="array" ref="H6">IF(E6&lt;&gt;"",SUMPRODUCT((B$3:B$52=B6)*(I$3:I$52&lt;I6))+1,"")</f>
        <v/>
      </c>
      <c r="I6" t="str">
        <f t="shared" si="7"/>
        <v/>
      </c>
      <c r="J6" t="e">
        <f t="shared" si="8"/>
        <v>#VALUE!</v>
      </c>
      <c r="K6" t="e">
        <f t="shared" si="8"/>
        <v>#VALUE!</v>
      </c>
      <c r="L6" s="29"/>
      <c r="M6" t="str">
        <f t="shared" si="0"/>
        <v/>
      </c>
      <c r="N6" t="str">
        <v>Wheeler 1</v>
      </c>
      <c r="O6" s="4" t="str">
        <f t="shared" si="1"/>
        <v/>
      </c>
      <c r="P6" s="29"/>
      <c r="Q6" t="str">
        <f t="shared" si="2"/>
        <v/>
      </c>
      <c r="R6" t="str">
        <v>Wheeler 2</v>
      </c>
      <c r="S6" s="4" t="str">
        <f t="shared" si="3"/>
        <v/>
      </c>
      <c r="T6" s="29"/>
      <c r="U6" t="str">
        <f t="shared" si="4"/>
        <v/>
      </c>
      <c r="V6" t="str">
        <v>Marietta</v>
      </c>
      <c r="W6" s="4" t="str">
        <f t="shared" si="5"/>
        <v/>
      </c>
    </row>
    <row r="7" spans="1:23" x14ac:dyDescent="0.3">
      <c r="A7" t="str">
        <f>TEXT(Setup!A6,"")</f>
        <v>Daniel</v>
      </c>
      <c r="B7" t="str">
        <f>TEXT(Setup!B6,"")</f>
        <v>Mixed</v>
      </c>
      <c r="C7" s="6"/>
      <c r="D7" s="6"/>
      <c r="E7" s="4" t="str">
        <f t="shared" si="6"/>
        <v/>
      </c>
      <c r="F7" t="str" cm="1">
        <f t="array" ref="F7">IF(ISNUMBER(E7),SUMPRODUCT((B$3:B$52=B7)*(E$3:E$52&lt;E7))+1,"")</f>
        <v/>
      </c>
      <c r="G7">
        <f>_xlfn.XLOOKUP(A7,Run!A:A,Run!E:E,"")</f>
        <v>1.0811689814814814E-2</v>
      </c>
      <c r="H7" t="str" cm="1">
        <f t="array" ref="H7">IF(E7&lt;&gt;"",SUMPRODUCT((B$3:B$52=B7)*(I$3:I$52&lt;I7))+1,"")</f>
        <v/>
      </c>
      <c r="I7" t="str">
        <f t="shared" si="7"/>
        <v/>
      </c>
      <c r="J7" t="e">
        <f t="shared" si="8"/>
        <v>#VALUE!</v>
      </c>
      <c r="K7" t="e">
        <f t="shared" si="8"/>
        <v>#VALUE!</v>
      </c>
      <c r="L7" s="29"/>
      <c r="M7" t="str">
        <f>IF(N7="","",_xlfn.XLOOKUP(N7,$A:$A,$H:$H,""))</f>
        <v/>
      </c>
      <c r="O7" s="4" t="str">
        <f>IF(N7="","",_xlfn.XLOOKUP(N7,$A:$A,$E:$E,""))</f>
        <v/>
      </c>
      <c r="P7" s="29"/>
      <c r="Q7" t="str">
        <f>IF(R7="","",_xlfn.XLOOKUP(R7,$A:$A,$H:$H,""))</f>
        <v/>
      </c>
      <c r="S7" s="4" t="str">
        <f>IF(R7="","",_xlfn.XLOOKUP(R7,$A:$A,$E:$E,""))</f>
        <v/>
      </c>
      <c r="T7" s="29"/>
      <c r="U7" t="str">
        <f>IF(V7="","",_xlfn.XLOOKUP(V7,$A:$A,$H:$H,""))</f>
        <v/>
      </c>
      <c r="V7" t="str">
        <v>Woodstock</v>
      </c>
      <c r="W7" s="4" t="str">
        <f>IF(V7="","",_xlfn.XLOOKUP(V7,$A:$A,$E:$E,""))</f>
        <v/>
      </c>
    </row>
    <row r="8" spans="1:23" x14ac:dyDescent="0.3">
      <c r="A8" t="str">
        <f>TEXT(Setup!A7,"")</f>
        <v>Jefferson</v>
      </c>
      <c r="B8" t="str">
        <f>TEXT(Setup!B7,"")</f>
        <v>Mixed</v>
      </c>
      <c r="C8" s="6"/>
      <c r="D8" s="6"/>
      <c r="E8" s="4" t="str">
        <f t="shared" si="6"/>
        <v/>
      </c>
      <c r="F8" t="str" cm="1">
        <f t="array" ref="F8">IF(ISNUMBER(E8),SUMPRODUCT((B$3:B$52=B8)*(E$3:E$52&lt;E8))+1,"")</f>
        <v/>
      </c>
      <c r="G8">
        <f>_xlfn.XLOOKUP(A8,Run!A:A,Run!E:E,"")</f>
        <v>1.0422244727366255E-2</v>
      </c>
      <c r="H8" t="str" cm="1">
        <f t="array" ref="H8">IF(E8&lt;&gt;"",SUMPRODUCT((B$3:B$52=B8)*(I$3:I$52&lt;I8))+1,"")</f>
        <v/>
      </c>
      <c r="I8" t="str">
        <f t="shared" si="7"/>
        <v/>
      </c>
      <c r="J8" t="e">
        <f t="shared" si="8"/>
        <v>#VALUE!</v>
      </c>
      <c r="K8" t="e">
        <f t="shared" si="8"/>
        <v>#VALUE!</v>
      </c>
      <c r="L8" s="29"/>
      <c r="M8" t="str">
        <f t="shared" ref="M8:M52" si="9">IF(N8="","",_xlfn.XLOOKUP(N8,$A:$A,$H:$H,""))</f>
        <v/>
      </c>
      <c r="O8" s="4" t="str">
        <f t="shared" ref="O8:O52" si="10">IF(N8="","",_xlfn.XLOOKUP(N8,$A:$A,$E:$E,""))</f>
        <v/>
      </c>
      <c r="P8" s="29"/>
      <c r="Q8" t="str">
        <f t="shared" ref="Q8:Q52" si="11">IF(R8="","",_xlfn.XLOOKUP(R8,$A:$A,$H:$H,""))</f>
        <v/>
      </c>
      <c r="S8" s="4" t="str">
        <f t="shared" ref="S8:S52" si="12">IF(R8="","",_xlfn.XLOOKUP(R8,$A:$A,$E:$E,""))</f>
        <v/>
      </c>
      <c r="T8" s="29"/>
      <c r="U8" t="str">
        <f t="shared" ref="U8:U52" si="13">IF(V8="","",_xlfn.XLOOKUP(V8,$A:$A,$H:$H,""))</f>
        <v/>
      </c>
      <c r="V8" t="str">
        <v>Raider 1</v>
      </c>
      <c r="W8" s="4" t="str">
        <f t="shared" ref="W8:W52" si="14">IF(V8="","",_xlfn.XLOOKUP(V8,$A:$A,$E:$E,""))</f>
        <v/>
      </c>
    </row>
    <row r="9" spans="1:23" x14ac:dyDescent="0.3">
      <c r="A9" t="str">
        <f>TEXT(Setup!A8,"")</f>
        <v>N. Gwinnett 2</v>
      </c>
      <c r="B9" t="str">
        <f>TEXT(Setup!B8,"")</f>
        <v>Female</v>
      </c>
      <c r="C9" s="6"/>
      <c r="D9" s="6"/>
      <c r="E9" s="4" t="str">
        <f t="shared" si="6"/>
        <v/>
      </c>
      <c r="F9" t="str" cm="1">
        <f t="array" ref="F9">IF(ISNUMBER(E9),SUMPRODUCT((B$3:B$52=B9)*(E$3:E$52&lt;E9))+1,"")</f>
        <v/>
      </c>
      <c r="G9">
        <f>_xlfn.XLOOKUP(A9,Run!A:A,Run!E:E,"")</f>
        <v>1.2076620370370371E-2</v>
      </c>
      <c r="H9" t="str" cm="1">
        <f t="array" ref="H9">IF(E9&lt;&gt;"",SUMPRODUCT((B$3:B$52=B9)*(I$3:I$52&lt;I9))+1,"")</f>
        <v/>
      </c>
      <c r="I9" t="str">
        <f t="shared" si="7"/>
        <v/>
      </c>
      <c r="J9" t="e">
        <f t="shared" si="8"/>
        <v>#VALUE!</v>
      </c>
      <c r="K9" t="e">
        <f t="shared" si="8"/>
        <v>#VALUE!</v>
      </c>
      <c r="L9" s="29"/>
      <c r="M9" t="str">
        <f t="shared" si="9"/>
        <v/>
      </c>
      <c r="O9" s="4" t="str">
        <f t="shared" si="10"/>
        <v/>
      </c>
      <c r="P9" s="29"/>
      <c r="Q9" t="str">
        <f t="shared" si="11"/>
        <v/>
      </c>
      <c r="S9" s="4" t="str">
        <f t="shared" si="12"/>
        <v/>
      </c>
      <c r="T9" s="29"/>
      <c r="U9" t="str">
        <f t="shared" si="13"/>
        <v/>
      </c>
      <c r="V9" t="str">
        <v>Raider 2</v>
      </c>
      <c r="W9" s="4" t="str">
        <f t="shared" si="14"/>
        <v/>
      </c>
    </row>
    <row r="10" spans="1:23" x14ac:dyDescent="0.3">
      <c r="A10" t="str">
        <f>TEXT(Setup!A9,"")</f>
        <v>N. Gwinnett 3</v>
      </c>
      <c r="B10" t="str">
        <f>TEXT(Setup!B9,"")</f>
        <v>Mixed</v>
      </c>
      <c r="C10" s="6"/>
      <c r="D10" s="6"/>
      <c r="E10" s="4" t="str">
        <f t="shared" si="6"/>
        <v/>
      </c>
      <c r="F10" t="str" cm="1">
        <f t="array" ref="F10">IF(ISNUMBER(E10),SUMPRODUCT((B$3:B$52=B10)*(E$3:E$52&lt;E10))+1,"")</f>
        <v/>
      </c>
      <c r="G10">
        <f>_xlfn.XLOOKUP(A10,Run!A:A,Run!E:E,"")</f>
        <v>1.0971875000000001E-2</v>
      </c>
      <c r="H10" t="str" cm="1">
        <f t="array" ref="H10">IF(E10&lt;&gt;"",SUMPRODUCT((B$3:B$52=B10)*(I$3:I$52&lt;I10))+1,"")</f>
        <v/>
      </c>
      <c r="I10" t="str">
        <f t="shared" si="7"/>
        <v/>
      </c>
      <c r="J10" t="e">
        <f t="shared" si="8"/>
        <v>#VALUE!</v>
      </c>
      <c r="K10" t="e">
        <f t="shared" si="8"/>
        <v>#VALUE!</v>
      </c>
      <c r="L10" s="29"/>
      <c r="M10" t="str">
        <f t="shared" si="9"/>
        <v/>
      </c>
      <c r="O10" s="4" t="str">
        <f t="shared" si="10"/>
        <v/>
      </c>
      <c r="P10" s="29"/>
      <c r="Q10" t="str">
        <f t="shared" si="11"/>
        <v/>
      </c>
      <c r="S10" s="4" t="str">
        <f t="shared" si="12"/>
        <v/>
      </c>
      <c r="T10" s="29"/>
      <c r="U10" t="str">
        <f t="shared" si="13"/>
        <v/>
      </c>
      <c r="W10" s="4" t="str">
        <f t="shared" si="14"/>
        <v/>
      </c>
    </row>
    <row r="11" spans="1:23" x14ac:dyDescent="0.3">
      <c r="A11" t="str">
        <f>TEXT(Setup!A10,"")</f>
        <v>N. Gwinnett 1</v>
      </c>
      <c r="B11" t="str">
        <f>TEXT(Setup!B10,"")</f>
        <v>Male</v>
      </c>
      <c r="C11" s="6"/>
      <c r="D11" s="6"/>
      <c r="E11" s="4" t="str">
        <f t="shared" si="6"/>
        <v/>
      </c>
      <c r="F11" t="str" cm="1">
        <f t="array" ref="F11">IF(ISNUMBER(E11),SUMPRODUCT((B$3:B$52=B11)*(E$3:E$52&lt;E11))+1,"")</f>
        <v/>
      </c>
      <c r="G11">
        <f>_xlfn.XLOOKUP(A11,Run!A:A,Run!E:E,"")</f>
        <v>9.1435185185185178E-3</v>
      </c>
      <c r="H11" t="str" cm="1">
        <f t="array" ref="H11">IF(E11&lt;&gt;"",SUMPRODUCT((B$3:B$52=B11)*(I$3:I$52&lt;I11))+1,"")</f>
        <v/>
      </c>
      <c r="I11" t="str">
        <f t="shared" si="7"/>
        <v/>
      </c>
      <c r="J11" t="e">
        <f t="shared" si="8"/>
        <v>#VALUE!</v>
      </c>
      <c r="K11" t="e">
        <f t="shared" si="8"/>
        <v>#VALUE!</v>
      </c>
      <c r="L11" s="29"/>
      <c r="M11" t="str">
        <f t="shared" si="9"/>
        <v/>
      </c>
      <c r="O11" s="4" t="str">
        <f t="shared" si="10"/>
        <v/>
      </c>
      <c r="P11" s="29"/>
      <c r="Q11" t="str">
        <f t="shared" si="11"/>
        <v/>
      </c>
      <c r="S11" s="4" t="str">
        <f t="shared" si="12"/>
        <v/>
      </c>
      <c r="T11" s="29"/>
      <c r="U11" t="str">
        <f t="shared" si="13"/>
        <v/>
      </c>
      <c r="W11" s="4" t="str">
        <f t="shared" si="14"/>
        <v/>
      </c>
    </row>
    <row r="12" spans="1:23" x14ac:dyDescent="0.3">
      <c r="A12" t="str">
        <f>TEXT(Setup!A11,"")</f>
        <v>Marietta</v>
      </c>
      <c r="B12" t="str">
        <f>TEXT(Setup!B11,"")</f>
        <v>Mixed</v>
      </c>
      <c r="C12" s="6"/>
      <c r="D12" s="6"/>
      <c r="E12" s="4" t="str">
        <f t="shared" si="6"/>
        <v/>
      </c>
      <c r="F12" t="str" cm="1">
        <f t="array" ref="F12">IF(ISNUMBER(E12),SUMPRODUCT((B$3:B$52=B12)*(E$3:E$52&lt;E12))+1,"")</f>
        <v/>
      </c>
      <c r="G12">
        <f>_xlfn.XLOOKUP(A12,Run!A:A,Run!E:E,"")</f>
        <v>1.0836689814814815E-2</v>
      </c>
      <c r="H12" t="str" cm="1">
        <f t="array" ref="H12">IF(E12&lt;&gt;"",SUMPRODUCT((B$3:B$52=B12)*(I$3:I$52&lt;I12))+1,"")</f>
        <v/>
      </c>
      <c r="I12" t="str">
        <f t="shared" si="7"/>
        <v/>
      </c>
      <c r="J12" t="e">
        <f t="shared" si="8"/>
        <v>#VALUE!</v>
      </c>
      <c r="K12" t="e">
        <f t="shared" si="8"/>
        <v>#VALUE!</v>
      </c>
      <c r="L12" s="29"/>
      <c r="M12" t="str">
        <f t="shared" si="9"/>
        <v/>
      </c>
      <c r="O12" s="4" t="str">
        <f t="shared" si="10"/>
        <v/>
      </c>
      <c r="P12" s="29"/>
      <c r="Q12" t="str">
        <f t="shared" si="11"/>
        <v/>
      </c>
      <c r="S12" s="4" t="str">
        <f t="shared" si="12"/>
        <v/>
      </c>
      <c r="T12" s="29"/>
      <c r="U12" t="str">
        <f t="shared" si="13"/>
        <v/>
      </c>
      <c r="W12" s="4" t="str">
        <f t="shared" si="14"/>
        <v/>
      </c>
    </row>
    <row r="13" spans="1:23" x14ac:dyDescent="0.3">
      <c r="A13" t="str">
        <f>TEXT(Setup!A12,"")</f>
        <v>Wheeler 1</v>
      </c>
      <c r="B13" t="str">
        <f>TEXT(Setup!B12,"")</f>
        <v>Male</v>
      </c>
      <c r="C13" s="6"/>
      <c r="D13" s="6"/>
      <c r="E13" s="4" t="str">
        <f t="shared" si="6"/>
        <v/>
      </c>
      <c r="F13" t="str" cm="1">
        <f t="array" ref="F13">IF(ISNUMBER(E13),SUMPRODUCT((B$3:B$52=B13)*(E$3:E$52&lt;E13))+1,"")</f>
        <v/>
      </c>
      <c r="G13">
        <f>_xlfn.XLOOKUP(A13,Run!A:A,Run!E:E,"")</f>
        <v>9.9305555555555553E-3</v>
      </c>
      <c r="H13" t="str" cm="1">
        <f t="array" ref="H13">IF(E13&lt;&gt;"",SUMPRODUCT((B$3:B$52=B13)*(I$3:I$52&lt;I13))+1,"")</f>
        <v/>
      </c>
      <c r="I13" t="str">
        <f t="shared" si="7"/>
        <v/>
      </c>
      <c r="J13" t="e">
        <f t="shared" si="8"/>
        <v>#VALUE!</v>
      </c>
      <c r="K13" t="e">
        <f t="shared" si="8"/>
        <v>#VALUE!</v>
      </c>
      <c r="L13" s="29"/>
      <c r="M13" t="str">
        <f t="shared" si="9"/>
        <v/>
      </c>
      <c r="O13" s="4" t="str">
        <f t="shared" si="10"/>
        <v/>
      </c>
      <c r="P13" s="29"/>
      <c r="Q13" t="str">
        <f t="shared" si="11"/>
        <v/>
      </c>
      <c r="S13" s="4" t="str">
        <f t="shared" si="12"/>
        <v/>
      </c>
      <c r="T13" s="29"/>
      <c r="U13" t="str">
        <f t="shared" si="13"/>
        <v/>
      </c>
      <c r="W13" s="4" t="str">
        <f t="shared" si="14"/>
        <v/>
      </c>
    </row>
    <row r="14" spans="1:23" x14ac:dyDescent="0.3">
      <c r="A14" t="str">
        <f>TEXT(Setup!A13,"")</f>
        <v>Wheeler 2</v>
      </c>
      <c r="B14" t="str">
        <f>TEXT(Setup!B13,"")</f>
        <v>Female</v>
      </c>
      <c r="C14" s="6"/>
      <c r="D14" s="6"/>
      <c r="E14" s="4" t="str">
        <f t="shared" si="6"/>
        <v/>
      </c>
      <c r="F14" t="str" cm="1">
        <f t="array" ref="F14">IF(ISNUMBER(E14),SUMPRODUCT((B$3:B$52=B14)*(E$3:E$52&lt;E14))+1,"")</f>
        <v/>
      </c>
      <c r="G14">
        <f>_xlfn.XLOOKUP(A14,Run!A:A,Run!E:E,"")</f>
        <v>1.1574074074074073E-2</v>
      </c>
      <c r="H14" t="str" cm="1">
        <f t="array" ref="H14">IF(E14&lt;&gt;"",SUMPRODUCT((B$3:B$52=B14)*(I$3:I$52&lt;I14))+1,"")</f>
        <v/>
      </c>
      <c r="I14" t="str">
        <f t="shared" si="7"/>
        <v/>
      </c>
      <c r="J14" t="e">
        <f t="shared" si="8"/>
        <v>#VALUE!</v>
      </c>
      <c r="K14" t="e">
        <f t="shared" si="8"/>
        <v>#VALUE!</v>
      </c>
      <c r="L14" s="29"/>
      <c r="M14" t="str">
        <f t="shared" si="9"/>
        <v/>
      </c>
      <c r="O14" s="4" t="str">
        <f t="shared" si="10"/>
        <v/>
      </c>
      <c r="P14" s="29"/>
      <c r="Q14" t="str">
        <f t="shared" si="11"/>
        <v/>
      </c>
      <c r="S14" s="4" t="str">
        <f t="shared" si="12"/>
        <v/>
      </c>
      <c r="T14" s="29"/>
      <c r="U14" t="str">
        <f t="shared" si="13"/>
        <v/>
      </c>
      <c r="W14" s="4" t="str">
        <f t="shared" si="14"/>
        <v/>
      </c>
    </row>
    <row r="15" spans="1:23" x14ac:dyDescent="0.3">
      <c r="A15" t="str">
        <f>TEXT(Setup!A14,"")</f>
        <v>Woodstock</v>
      </c>
      <c r="B15" t="str">
        <f>TEXT(Setup!B14,"")</f>
        <v>Mixed</v>
      </c>
      <c r="C15" s="6"/>
      <c r="D15" s="6"/>
      <c r="E15" s="4" t="str">
        <f t="shared" si="6"/>
        <v/>
      </c>
      <c r="F15" t="str" cm="1">
        <f t="array" ref="F15">IF(ISNUMBER(E15),SUMPRODUCT((B$3:B$52=B15)*(E$3:E$52&lt;E15))+1,"")</f>
        <v/>
      </c>
      <c r="G15">
        <f>_xlfn.XLOOKUP(A15,Run!A:A,Run!E:E,"")</f>
        <v>1.3198559670781892E-2</v>
      </c>
      <c r="H15" t="str" cm="1">
        <f t="array" ref="H15">IF(E15&lt;&gt;"",SUMPRODUCT((B$3:B$52=B15)*(I$3:I$52&lt;I15))+1,"")</f>
        <v/>
      </c>
      <c r="I15" t="str">
        <f t="shared" si="7"/>
        <v/>
      </c>
      <c r="J15" t="e">
        <f t="shared" si="8"/>
        <v>#VALUE!</v>
      </c>
      <c r="K15" t="e">
        <f t="shared" si="8"/>
        <v>#VALUE!</v>
      </c>
      <c r="L15" s="29"/>
      <c r="M15" t="str">
        <f t="shared" si="9"/>
        <v/>
      </c>
      <c r="O15" s="4" t="str">
        <f t="shared" si="10"/>
        <v/>
      </c>
      <c r="P15" s="29"/>
      <c r="Q15" t="str">
        <f t="shared" si="11"/>
        <v/>
      </c>
      <c r="S15" s="4" t="str">
        <f t="shared" si="12"/>
        <v/>
      </c>
      <c r="T15" s="29"/>
      <c r="U15" t="str">
        <f t="shared" si="13"/>
        <v/>
      </c>
      <c r="W15" s="4" t="str">
        <f t="shared" si="14"/>
        <v/>
      </c>
    </row>
    <row r="16" spans="1:23" x14ac:dyDescent="0.3">
      <c r="A16" t="str">
        <f>TEXT(Setup!A15,"")</f>
        <v>Raider 1</v>
      </c>
      <c r="B16" t="str">
        <f>TEXT(Setup!B15,"")</f>
        <v>Mixed</v>
      </c>
      <c r="C16" s="6"/>
      <c r="D16" s="6"/>
      <c r="E16" s="4" t="str">
        <f t="shared" si="6"/>
        <v/>
      </c>
      <c r="F16" t="str" cm="1">
        <f t="array" ref="F16">IF(ISNUMBER(E16),SUMPRODUCT((B$3:B$52=B16)*(E$3:E$52&lt;E16))+1,"")</f>
        <v/>
      </c>
      <c r="G16">
        <f>_xlfn.XLOOKUP(A16,Run!A:A,Run!E:E,"")</f>
        <v>1.0096180555555554E-2</v>
      </c>
      <c r="H16" t="str" cm="1">
        <f t="array" ref="H16">IF(E16&lt;&gt;"",SUMPRODUCT((B$3:B$52=B16)*(I$3:I$52&lt;I16))+1,"")</f>
        <v/>
      </c>
      <c r="I16" t="str">
        <f t="shared" si="7"/>
        <v/>
      </c>
      <c r="J16" t="e">
        <f t="shared" si="8"/>
        <v>#VALUE!</v>
      </c>
      <c r="K16" t="e">
        <f t="shared" si="8"/>
        <v>#VALUE!</v>
      </c>
      <c r="L16" s="29"/>
      <c r="M16" t="str">
        <f t="shared" si="9"/>
        <v/>
      </c>
      <c r="O16" s="4" t="str">
        <f t="shared" si="10"/>
        <v/>
      </c>
      <c r="P16" s="29"/>
      <c r="Q16" t="str">
        <f t="shared" si="11"/>
        <v/>
      </c>
      <c r="S16" s="4" t="str">
        <f t="shared" si="12"/>
        <v/>
      </c>
      <c r="T16" s="29"/>
      <c r="U16" t="str">
        <f t="shared" si="13"/>
        <v/>
      </c>
      <c r="W16" s="4" t="str">
        <f t="shared" si="14"/>
        <v/>
      </c>
    </row>
    <row r="17" spans="1:23" x14ac:dyDescent="0.3">
      <c r="A17" t="str">
        <f>TEXT(Setup!A16,"")</f>
        <v>Raider 2</v>
      </c>
      <c r="B17" t="str">
        <f>TEXT(Setup!B16,"")</f>
        <v>Mixed</v>
      </c>
      <c r="C17" s="6"/>
      <c r="D17" s="6"/>
      <c r="E17" s="4" t="str">
        <f t="shared" si="6"/>
        <v/>
      </c>
      <c r="F17" t="str" cm="1">
        <f t="array" ref="F17">IF(ISNUMBER(E17),SUMPRODUCT((B$3:B$52=B17)*(E$3:E$52&lt;E17))+1,"")</f>
        <v/>
      </c>
      <c r="G17">
        <f>_xlfn.XLOOKUP(A17,Run!A:A,Run!E:E,"")</f>
        <v>1.2997685185185185E-2</v>
      </c>
      <c r="H17" t="str" cm="1">
        <f t="array" ref="H17">IF(E17&lt;&gt;"",SUMPRODUCT((B$3:B$52=B17)*(I$3:I$52&lt;I17))+1,"")</f>
        <v/>
      </c>
      <c r="I17" t="str">
        <f t="shared" si="7"/>
        <v/>
      </c>
      <c r="J17" t="e">
        <f t="shared" si="8"/>
        <v>#VALUE!</v>
      </c>
      <c r="K17" t="e">
        <f t="shared" si="8"/>
        <v>#VALUE!</v>
      </c>
      <c r="L17" s="29"/>
      <c r="M17" t="str">
        <f t="shared" si="9"/>
        <v/>
      </c>
      <c r="O17" s="4" t="str">
        <f t="shared" si="10"/>
        <v/>
      </c>
      <c r="P17" s="29"/>
      <c r="Q17" t="str">
        <f t="shared" si="11"/>
        <v/>
      </c>
      <c r="S17" s="4" t="str">
        <f t="shared" si="12"/>
        <v/>
      </c>
      <c r="T17" s="29"/>
      <c r="U17" t="str">
        <f t="shared" si="13"/>
        <v/>
      </c>
      <c r="W17" s="4" t="str">
        <f t="shared" si="14"/>
        <v/>
      </c>
    </row>
    <row r="18" spans="1:23" x14ac:dyDescent="0.3">
      <c r="A18" t="str">
        <f>TEXT(Setup!A17,"")</f>
        <v/>
      </c>
      <c r="B18" t="str">
        <f>TEXT(Setup!B17,"")</f>
        <v/>
      </c>
      <c r="C18" s="6"/>
      <c r="D18" s="6"/>
      <c r="E18" s="4" t="str">
        <f t="shared" si="6"/>
        <v/>
      </c>
      <c r="F18" t="str" cm="1">
        <f t="array" ref="F18">IF(ISNUMBER(E18),SUMPRODUCT((B$3:B$52=B18)*(E$3:E$52&lt;E18))+1,"")</f>
        <v/>
      </c>
      <c r="G18" t="str">
        <f>_xlfn.XLOOKUP(A18,Run!A:A,Run!E:E,"")</f>
        <v/>
      </c>
      <c r="H18" t="str" cm="1">
        <f t="array" ref="H18">IF(E18&lt;&gt;"",SUMPRODUCT((B$3:B$52=B18)*(I$3:I$52&lt;I18))+1,"")</f>
        <v/>
      </c>
      <c r="I18" t="str">
        <f t="shared" si="7"/>
        <v/>
      </c>
      <c r="J18" t="e">
        <f t="shared" si="8"/>
        <v>#VALUE!</v>
      </c>
      <c r="K18" t="e">
        <f t="shared" si="8"/>
        <v>#VALUE!</v>
      </c>
      <c r="L18" s="29"/>
      <c r="M18" t="str">
        <f t="shared" si="9"/>
        <v/>
      </c>
      <c r="O18" s="4" t="str">
        <f t="shared" si="10"/>
        <v/>
      </c>
      <c r="P18" s="29"/>
      <c r="Q18" t="str">
        <f t="shared" si="11"/>
        <v/>
      </c>
      <c r="S18" s="4" t="str">
        <f t="shared" si="12"/>
        <v/>
      </c>
      <c r="T18" s="29"/>
      <c r="U18" t="str">
        <f t="shared" si="13"/>
        <v/>
      </c>
      <c r="W18" s="4" t="str">
        <f t="shared" si="14"/>
        <v/>
      </c>
    </row>
    <row r="19" spans="1:23" x14ac:dyDescent="0.3">
      <c r="A19" t="str">
        <f>TEXT(Setup!A18,"")</f>
        <v/>
      </c>
      <c r="B19" t="str">
        <f>TEXT(Setup!B18,"")</f>
        <v/>
      </c>
      <c r="C19" s="6"/>
      <c r="D19" s="6"/>
      <c r="E19" s="4" t="str">
        <f t="shared" si="6"/>
        <v/>
      </c>
      <c r="F19" t="str" cm="1">
        <f t="array" ref="F19">IF(ISNUMBER(E19),SUMPRODUCT((B$3:B$52=B19)*(E$3:E$52&lt;E19))+1,"")</f>
        <v/>
      </c>
      <c r="G19" t="str">
        <f>_xlfn.XLOOKUP(A19,Run!A:A,Run!E:E,"")</f>
        <v/>
      </c>
      <c r="H19" t="str" cm="1">
        <f t="array" ref="H19">IF(E19&lt;&gt;"",SUMPRODUCT((B$3:B$52=B19)*(I$3:I$52&lt;I19))+1,"")</f>
        <v/>
      </c>
      <c r="I19" t="str">
        <f t="shared" si="7"/>
        <v/>
      </c>
      <c r="J19" t="e">
        <f t="shared" si="8"/>
        <v>#VALUE!</v>
      </c>
      <c r="K19" t="e">
        <f t="shared" si="8"/>
        <v>#VALUE!</v>
      </c>
      <c r="L19" s="29"/>
      <c r="M19" t="str">
        <f t="shared" si="9"/>
        <v/>
      </c>
      <c r="O19" s="4" t="str">
        <f t="shared" si="10"/>
        <v/>
      </c>
      <c r="P19" s="29"/>
      <c r="Q19" t="str">
        <f t="shared" si="11"/>
        <v/>
      </c>
      <c r="S19" s="4" t="str">
        <f t="shared" si="12"/>
        <v/>
      </c>
      <c r="T19" s="29"/>
      <c r="U19" t="str">
        <f t="shared" si="13"/>
        <v/>
      </c>
      <c r="W19" s="4" t="str">
        <f t="shared" si="14"/>
        <v/>
      </c>
    </row>
    <row r="20" spans="1:23" x14ac:dyDescent="0.3">
      <c r="A20" t="str">
        <f>TEXT(Setup!A19,"")</f>
        <v/>
      </c>
      <c r="B20" t="str">
        <f>TEXT(Setup!B19,"")</f>
        <v/>
      </c>
      <c r="C20" s="6"/>
      <c r="D20" s="6"/>
      <c r="E20" s="4" t="str">
        <f t="shared" si="6"/>
        <v/>
      </c>
      <c r="F20" t="str" cm="1">
        <f t="array" ref="F20">IF(ISNUMBER(E20),SUMPRODUCT((B$3:B$52=B20)*(E$3:E$52&lt;E20))+1,"")</f>
        <v/>
      </c>
      <c r="G20" t="str">
        <f>_xlfn.XLOOKUP(A20,Run!A:A,Run!E:E,"")</f>
        <v/>
      </c>
      <c r="H20" t="str" cm="1">
        <f t="array" ref="H20">IF(E20&lt;&gt;"",SUMPRODUCT((B$3:B$52=B20)*(I$3:I$52&lt;I20))+1,"")</f>
        <v/>
      </c>
      <c r="I20" t="str">
        <f t="shared" si="7"/>
        <v/>
      </c>
      <c r="J20" t="e">
        <f t="shared" si="8"/>
        <v>#VALUE!</v>
      </c>
      <c r="K20" t="e">
        <f t="shared" si="8"/>
        <v>#VALUE!</v>
      </c>
      <c r="L20" s="29"/>
      <c r="M20" t="str">
        <f t="shared" si="9"/>
        <v/>
      </c>
      <c r="O20" s="4" t="str">
        <f t="shared" si="10"/>
        <v/>
      </c>
      <c r="P20" s="29"/>
      <c r="Q20" t="str">
        <f t="shared" si="11"/>
        <v/>
      </c>
      <c r="S20" s="4" t="str">
        <f t="shared" si="12"/>
        <v/>
      </c>
      <c r="T20" s="29"/>
      <c r="U20" t="str">
        <f t="shared" si="13"/>
        <v/>
      </c>
      <c r="W20" s="4" t="str">
        <f t="shared" si="14"/>
        <v/>
      </c>
    </row>
    <row r="21" spans="1:23" x14ac:dyDescent="0.3">
      <c r="A21" t="str">
        <f>TEXT(Setup!A20,"")</f>
        <v/>
      </c>
      <c r="B21" t="str">
        <f>TEXT(Setup!B20,"")</f>
        <v/>
      </c>
      <c r="C21" s="6"/>
      <c r="D21" s="6"/>
      <c r="E21" s="4" t="str">
        <f t="shared" si="6"/>
        <v/>
      </c>
      <c r="F21" t="str" cm="1">
        <f t="array" ref="F21">IF(ISNUMBER(E21),SUMPRODUCT((B$3:B$52=B21)*(E$3:E$52&lt;E21))+1,"")</f>
        <v/>
      </c>
      <c r="G21" t="str">
        <f>_xlfn.XLOOKUP(A21,Run!A:A,Run!E:E,"")</f>
        <v/>
      </c>
      <c r="H21" t="str" cm="1">
        <f t="array" ref="H21">IF(E21&lt;&gt;"",SUMPRODUCT((B$3:B$52=B21)*(I$3:I$52&lt;I21))+1,"")</f>
        <v/>
      </c>
      <c r="I21" t="str">
        <f t="shared" si="7"/>
        <v/>
      </c>
      <c r="J21" t="e">
        <f t="shared" si="8"/>
        <v>#VALUE!</v>
      </c>
      <c r="K21" t="e">
        <f t="shared" si="8"/>
        <v>#VALUE!</v>
      </c>
      <c r="L21" s="29"/>
      <c r="M21" t="str">
        <f t="shared" si="9"/>
        <v/>
      </c>
      <c r="O21" s="4" t="str">
        <f t="shared" si="10"/>
        <v/>
      </c>
      <c r="P21" s="29"/>
      <c r="Q21" t="str">
        <f t="shared" si="11"/>
        <v/>
      </c>
      <c r="S21" s="4" t="str">
        <f t="shared" si="12"/>
        <v/>
      </c>
      <c r="T21" s="29"/>
      <c r="U21" t="str">
        <f t="shared" si="13"/>
        <v/>
      </c>
      <c r="W21" s="4" t="str">
        <f t="shared" si="14"/>
        <v/>
      </c>
    </row>
    <row r="22" spans="1:23" x14ac:dyDescent="0.3">
      <c r="A22" t="str">
        <f>TEXT(Setup!A21,"")</f>
        <v/>
      </c>
      <c r="B22" t="str">
        <f>TEXT(Setup!B21,"")</f>
        <v/>
      </c>
      <c r="C22" s="6"/>
      <c r="D22" s="6"/>
      <c r="E22" s="4" t="str">
        <f t="shared" si="6"/>
        <v/>
      </c>
      <c r="F22" t="str" cm="1">
        <f t="array" ref="F22">IF(ISNUMBER(E22),SUMPRODUCT((B$3:B$52=B22)*(E$3:E$52&lt;E22))+1,"")</f>
        <v/>
      </c>
      <c r="G22" t="str">
        <f>_xlfn.XLOOKUP(A22,Run!A:A,Run!E:E,"")</f>
        <v/>
      </c>
      <c r="H22" t="str" cm="1">
        <f t="array" ref="H22">IF(E22&lt;&gt;"",SUMPRODUCT((B$3:B$52=B22)*(I$3:I$52&lt;I22))+1,"")</f>
        <v/>
      </c>
      <c r="I22" t="str">
        <f t="shared" si="7"/>
        <v/>
      </c>
      <c r="J22" t="e">
        <f t="shared" si="8"/>
        <v>#VALUE!</v>
      </c>
      <c r="K22" t="e">
        <f t="shared" si="8"/>
        <v>#VALUE!</v>
      </c>
      <c r="L22" s="29"/>
      <c r="M22" t="str">
        <f t="shared" si="9"/>
        <v/>
      </c>
      <c r="O22" s="4" t="str">
        <f t="shared" si="10"/>
        <v/>
      </c>
      <c r="P22" s="29"/>
      <c r="Q22" t="str">
        <f t="shared" si="11"/>
        <v/>
      </c>
      <c r="S22" s="4" t="str">
        <f t="shared" si="12"/>
        <v/>
      </c>
      <c r="T22" s="29"/>
      <c r="U22" t="str">
        <f t="shared" si="13"/>
        <v/>
      </c>
      <c r="W22" s="4" t="str">
        <f t="shared" si="14"/>
        <v/>
      </c>
    </row>
    <row r="23" spans="1:23" x14ac:dyDescent="0.3">
      <c r="A23" t="str">
        <f>TEXT(Setup!A22,"")</f>
        <v/>
      </c>
      <c r="B23" t="str">
        <f>TEXT(Setup!B22,"")</f>
        <v/>
      </c>
      <c r="C23" s="6"/>
      <c r="D23" s="6"/>
      <c r="E23" s="4" t="str">
        <f t="shared" si="6"/>
        <v/>
      </c>
      <c r="F23" t="str" cm="1">
        <f t="array" ref="F23">IF(ISNUMBER(E23),SUMPRODUCT((B$3:B$52=B23)*(E$3:E$52&lt;E23))+1,"")</f>
        <v/>
      </c>
      <c r="G23" t="str">
        <f>_xlfn.XLOOKUP(A23,Run!A:A,Run!E:E,"")</f>
        <v/>
      </c>
      <c r="H23" t="str" cm="1">
        <f t="array" ref="H23">IF(E23&lt;&gt;"",SUMPRODUCT((B$3:B$52=B23)*(I$3:I$52&lt;I23))+1,"")</f>
        <v/>
      </c>
      <c r="I23" t="str">
        <f t="shared" si="7"/>
        <v/>
      </c>
      <c r="J23" t="e">
        <f t="shared" si="8"/>
        <v>#VALUE!</v>
      </c>
      <c r="K23" t="e">
        <f t="shared" si="8"/>
        <v>#VALUE!</v>
      </c>
      <c r="L23" s="29"/>
      <c r="M23" t="str">
        <f t="shared" si="9"/>
        <v/>
      </c>
      <c r="O23" s="4" t="str">
        <f t="shared" si="10"/>
        <v/>
      </c>
      <c r="P23" s="29"/>
      <c r="Q23" t="str">
        <f t="shared" si="11"/>
        <v/>
      </c>
      <c r="S23" s="4" t="str">
        <f t="shared" si="12"/>
        <v/>
      </c>
      <c r="T23" s="29"/>
      <c r="U23" t="str">
        <f t="shared" si="13"/>
        <v/>
      </c>
      <c r="W23" s="4" t="str">
        <f t="shared" si="14"/>
        <v/>
      </c>
    </row>
    <row r="24" spans="1:23" x14ac:dyDescent="0.3">
      <c r="A24" t="str">
        <f>TEXT(Setup!A23,"")</f>
        <v/>
      </c>
      <c r="B24" t="str">
        <f>TEXT(Setup!B23,"")</f>
        <v/>
      </c>
      <c r="C24" s="6"/>
      <c r="D24" s="6"/>
      <c r="E24" s="4" t="str">
        <f t="shared" si="6"/>
        <v/>
      </c>
      <c r="F24" t="str" cm="1">
        <f t="array" ref="F24">IF(ISNUMBER(E24),SUMPRODUCT((B$3:B$52=B24)*(E$3:E$52&lt;E24))+1,"")</f>
        <v/>
      </c>
      <c r="G24" t="str">
        <f>_xlfn.XLOOKUP(A24,Run!A:A,Run!E:E,"")</f>
        <v/>
      </c>
      <c r="H24" t="str" cm="1">
        <f t="array" ref="H24">IF(E24&lt;&gt;"",SUMPRODUCT((B$3:B$52=B24)*(I$3:I$52&lt;I24))+1,"")</f>
        <v/>
      </c>
      <c r="I24" t="str">
        <f t="shared" si="7"/>
        <v/>
      </c>
      <c r="J24" t="e">
        <f t="shared" si="8"/>
        <v>#VALUE!</v>
      </c>
      <c r="K24" t="e">
        <f t="shared" si="8"/>
        <v>#VALUE!</v>
      </c>
      <c r="L24" s="29"/>
      <c r="M24" t="str">
        <f t="shared" si="9"/>
        <v/>
      </c>
      <c r="O24" s="4" t="str">
        <f t="shared" si="10"/>
        <v/>
      </c>
      <c r="P24" s="29"/>
      <c r="Q24" t="str">
        <f t="shared" si="11"/>
        <v/>
      </c>
      <c r="S24" s="4" t="str">
        <f t="shared" si="12"/>
        <v/>
      </c>
      <c r="T24" s="29"/>
      <c r="U24" t="str">
        <f t="shared" si="13"/>
        <v/>
      </c>
      <c r="W24" s="4" t="str">
        <f t="shared" si="14"/>
        <v/>
      </c>
    </row>
    <row r="25" spans="1:23" x14ac:dyDescent="0.3">
      <c r="A25" t="str">
        <f>TEXT(Setup!A24,"")</f>
        <v/>
      </c>
      <c r="B25" t="str">
        <f>TEXT(Setup!B24,"")</f>
        <v/>
      </c>
      <c r="C25" s="6"/>
      <c r="D25" s="6"/>
      <c r="E25" s="4" t="str">
        <f t="shared" si="6"/>
        <v/>
      </c>
      <c r="F25" t="str" cm="1">
        <f t="array" ref="F25">IF(ISNUMBER(E25),SUMPRODUCT((B$3:B$52=B25)*(E$3:E$52&lt;E25))+1,"")</f>
        <v/>
      </c>
      <c r="G25" t="str">
        <f>_xlfn.XLOOKUP(A25,Run!A:A,Run!E:E,"")</f>
        <v/>
      </c>
      <c r="H25" t="str" cm="1">
        <f t="array" ref="H25">IF(E25&lt;&gt;"",SUMPRODUCT((B$3:B$52=B25)*(I$3:I$52&lt;I25))+1,"")</f>
        <v/>
      </c>
      <c r="I25" t="str">
        <f t="shared" si="7"/>
        <v/>
      </c>
      <c r="J25" t="e">
        <f t="shared" si="8"/>
        <v>#VALUE!</v>
      </c>
      <c r="K25" t="e">
        <f t="shared" si="8"/>
        <v>#VALUE!</v>
      </c>
      <c r="L25" s="29"/>
      <c r="M25" t="str">
        <f t="shared" si="9"/>
        <v/>
      </c>
      <c r="O25" s="4" t="str">
        <f t="shared" si="10"/>
        <v/>
      </c>
      <c r="P25" s="29"/>
      <c r="Q25" t="str">
        <f t="shared" si="11"/>
        <v/>
      </c>
      <c r="S25" s="4" t="str">
        <f t="shared" si="12"/>
        <v/>
      </c>
      <c r="T25" s="29"/>
      <c r="U25" t="str">
        <f t="shared" si="13"/>
        <v/>
      </c>
      <c r="W25" s="4" t="str">
        <f t="shared" si="14"/>
        <v/>
      </c>
    </row>
    <row r="26" spans="1:23" x14ac:dyDescent="0.3">
      <c r="A26" t="str">
        <f>TEXT(Setup!A25,"")</f>
        <v/>
      </c>
      <c r="B26" t="str">
        <f>TEXT(Setup!B25,"")</f>
        <v/>
      </c>
      <c r="C26" s="6"/>
      <c r="D26" s="6"/>
      <c r="E26" s="4" t="str">
        <f t="shared" si="6"/>
        <v/>
      </c>
      <c r="F26" t="str" cm="1">
        <f t="array" ref="F26">IF(ISNUMBER(E26),SUMPRODUCT((B$3:B$52=B26)*(E$3:E$52&lt;E26))+1,"")</f>
        <v/>
      </c>
      <c r="G26" t="str">
        <f>_xlfn.XLOOKUP(A26,Run!A:A,Run!E:E,"")</f>
        <v/>
      </c>
      <c r="H26" t="str" cm="1">
        <f t="array" ref="H26">IF(E26&lt;&gt;"",SUMPRODUCT((B$3:B$52=B26)*(I$3:I$52&lt;I26))+1,"")</f>
        <v/>
      </c>
      <c r="I26" t="str">
        <f t="shared" si="7"/>
        <v/>
      </c>
      <c r="J26" t="e">
        <f t="shared" si="8"/>
        <v>#VALUE!</v>
      </c>
      <c r="K26" t="e">
        <f t="shared" si="8"/>
        <v>#VALUE!</v>
      </c>
      <c r="L26" s="29"/>
      <c r="M26" t="str">
        <f t="shared" si="9"/>
        <v/>
      </c>
      <c r="O26" s="4" t="str">
        <f t="shared" si="10"/>
        <v/>
      </c>
      <c r="P26" s="29"/>
      <c r="Q26" t="str">
        <f t="shared" si="11"/>
        <v/>
      </c>
      <c r="S26" s="4" t="str">
        <f t="shared" si="12"/>
        <v/>
      </c>
      <c r="T26" s="29"/>
      <c r="U26" t="str">
        <f t="shared" si="13"/>
        <v/>
      </c>
      <c r="W26" s="4" t="str">
        <f t="shared" si="14"/>
        <v/>
      </c>
    </row>
    <row r="27" spans="1:23" x14ac:dyDescent="0.3">
      <c r="A27" t="str">
        <f>TEXT(Setup!A26,"")</f>
        <v/>
      </c>
      <c r="B27" t="str">
        <f>TEXT(Setup!B26,"")</f>
        <v/>
      </c>
      <c r="C27" s="6"/>
      <c r="D27" s="6"/>
      <c r="E27" s="4" t="str">
        <f t="shared" si="6"/>
        <v/>
      </c>
      <c r="F27" t="str" cm="1">
        <f t="array" ref="F27">IF(ISNUMBER(E27),SUMPRODUCT((B$3:B$52=B27)*(E$3:E$52&lt;E27))+1,"")</f>
        <v/>
      </c>
      <c r="G27" t="str">
        <f>_xlfn.XLOOKUP(A27,Run!A:A,Run!E:E,"")</f>
        <v/>
      </c>
      <c r="H27" t="str" cm="1">
        <f t="array" ref="H27">IF(E27&lt;&gt;"",SUMPRODUCT((B$3:B$52=B27)*(I$3:I$52&lt;I27))+1,"")</f>
        <v/>
      </c>
      <c r="I27" t="str">
        <f t="shared" si="7"/>
        <v/>
      </c>
      <c r="J27" t="e">
        <f t="shared" si="8"/>
        <v>#VALUE!</v>
      </c>
      <c r="K27" t="e">
        <f t="shared" si="8"/>
        <v>#VALUE!</v>
      </c>
      <c r="L27" s="29"/>
      <c r="M27" t="str">
        <f t="shared" si="9"/>
        <v/>
      </c>
      <c r="O27" s="4" t="str">
        <f t="shared" si="10"/>
        <v/>
      </c>
      <c r="P27" s="29"/>
      <c r="Q27" t="str">
        <f t="shared" si="11"/>
        <v/>
      </c>
      <c r="S27" s="4" t="str">
        <f t="shared" si="12"/>
        <v/>
      </c>
      <c r="T27" s="29"/>
      <c r="U27" t="str">
        <f t="shared" si="13"/>
        <v/>
      </c>
      <c r="W27" s="4" t="str">
        <f t="shared" si="14"/>
        <v/>
      </c>
    </row>
    <row r="28" spans="1:23" x14ac:dyDescent="0.3">
      <c r="A28" t="str">
        <f>TEXT(Setup!A27,"")</f>
        <v/>
      </c>
      <c r="B28" t="str">
        <f>TEXT(Setup!B27,"")</f>
        <v/>
      </c>
      <c r="C28" s="6"/>
      <c r="D28" s="6"/>
      <c r="E28" s="4" t="str">
        <f t="shared" si="6"/>
        <v/>
      </c>
      <c r="F28" t="str" cm="1">
        <f t="array" ref="F28">IF(ISNUMBER(E28),SUMPRODUCT((B$3:B$52=B28)*(E$3:E$52&lt;E28))+1,"")</f>
        <v/>
      </c>
      <c r="G28" t="str">
        <f>_xlfn.XLOOKUP(A28,Run!A:A,Run!E:E,"")</f>
        <v/>
      </c>
      <c r="H28" t="str" cm="1">
        <f t="array" ref="H28">IF(E28&lt;&gt;"",SUMPRODUCT((B$3:B$52=B28)*(I$3:I$52&lt;I28))+1,"")</f>
        <v/>
      </c>
      <c r="I28" t="str">
        <f t="shared" si="7"/>
        <v/>
      </c>
      <c r="J28" t="e">
        <f t="shared" si="8"/>
        <v>#VALUE!</v>
      </c>
      <c r="K28" t="e">
        <f t="shared" si="8"/>
        <v>#VALUE!</v>
      </c>
      <c r="L28" s="29"/>
      <c r="M28" t="str">
        <f t="shared" si="9"/>
        <v/>
      </c>
      <c r="O28" s="4" t="str">
        <f t="shared" si="10"/>
        <v/>
      </c>
      <c r="P28" s="29"/>
      <c r="Q28" t="str">
        <f t="shared" si="11"/>
        <v/>
      </c>
      <c r="S28" s="4" t="str">
        <f t="shared" si="12"/>
        <v/>
      </c>
      <c r="T28" s="29"/>
      <c r="U28" t="str">
        <f t="shared" si="13"/>
        <v/>
      </c>
      <c r="W28" s="4" t="str">
        <f t="shared" si="14"/>
        <v/>
      </c>
    </row>
    <row r="29" spans="1:23" x14ac:dyDescent="0.3">
      <c r="A29" t="str">
        <f>TEXT(Setup!A28,"")</f>
        <v/>
      </c>
      <c r="B29" t="str">
        <f>TEXT(Setup!B28,"")</f>
        <v/>
      </c>
      <c r="C29" s="6"/>
      <c r="D29" s="6"/>
      <c r="E29" s="4" t="str">
        <f t="shared" si="6"/>
        <v/>
      </c>
      <c r="F29" t="str" cm="1">
        <f t="array" ref="F29">IF(ISNUMBER(E29),SUMPRODUCT((B$3:B$52=B29)*(E$3:E$52&lt;E29))+1,"")</f>
        <v/>
      </c>
      <c r="G29" t="str">
        <f>_xlfn.XLOOKUP(A29,Run!A:A,Run!E:E,"")</f>
        <v/>
      </c>
      <c r="H29" t="str" cm="1">
        <f t="array" ref="H29">IF(E29&lt;&gt;"",SUMPRODUCT((B$3:B$52=B29)*(I$3:I$52&lt;I29))+1,"")</f>
        <v/>
      </c>
      <c r="I29" t="str">
        <f t="shared" si="7"/>
        <v/>
      </c>
      <c r="J29" t="e">
        <f t="shared" si="8"/>
        <v>#VALUE!</v>
      </c>
      <c r="K29" t="e">
        <f t="shared" si="8"/>
        <v>#VALUE!</v>
      </c>
      <c r="L29" s="29"/>
      <c r="M29" t="str">
        <f t="shared" si="9"/>
        <v/>
      </c>
      <c r="O29" s="4" t="str">
        <f t="shared" si="10"/>
        <v/>
      </c>
      <c r="P29" s="29"/>
      <c r="Q29" t="str">
        <f t="shared" si="11"/>
        <v/>
      </c>
      <c r="S29" s="4" t="str">
        <f t="shared" si="12"/>
        <v/>
      </c>
      <c r="T29" s="29"/>
      <c r="U29" t="str">
        <f t="shared" si="13"/>
        <v/>
      </c>
      <c r="W29" s="4" t="str">
        <f t="shared" si="14"/>
        <v/>
      </c>
    </row>
    <row r="30" spans="1:23" x14ac:dyDescent="0.3">
      <c r="A30" t="str">
        <f>TEXT(Setup!A29,"")</f>
        <v/>
      </c>
      <c r="B30" t="str">
        <f>TEXT(Setup!B29,"")</f>
        <v/>
      </c>
      <c r="C30" s="6"/>
      <c r="D30" s="6"/>
      <c r="E30" s="4" t="str">
        <f t="shared" si="6"/>
        <v/>
      </c>
      <c r="F30" t="str" cm="1">
        <f t="array" ref="F30">IF(ISNUMBER(E30),SUMPRODUCT((B$3:B$52=B30)*(E$3:E$52&lt;E30))+1,"")</f>
        <v/>
      </c>
      <c r="G30" t="str">
        <f>_xlfn.XLOOKUP(A30,Run!A:A,Run!E:E,"")</f>
        <v/>
      </c>
      <c r="H30" t="str" cm="1">
        <f t="array" ref="H30">IF(E30&lt;&gt;"",SUMPRODUCT((B$3:B$52=B30)*(I$3:I$52&lt;I30))+1,"")</f>
        <v/>
      </c>
      <c r="I30" t="str">
        <f t="shared" si="7"/>
        <v/>
      </c>
      <c r="J30" t="e">
        <f t="shared" si="8"/>
        <v>#VALUE!</v>
      </c>
      <c r="K30" t="e">
        <f t="shared" si="8"/>
        <v>#VALUE!</v>
      </c>
      <c r="L30" s="29"/>
      <c r="M30" t="str">
        <f t="shared" si="9"/>
        <v/>
      </c>
      <c r="O30" s="4" t="str">
        <f t="shared" si="10"/>
        <v/>
      </c>
      <c r="P30" s="29"/>
      <c r="Q30" t="str">
        <f t="shared" si="11"/>
        <v/>
      </c>
      <c r="S30" s="4" t="str">
        <f t="shared" si="12"/>
        <v/>
      </c>
      <c r="T30" s="29"/>
      <c r="U30" t="str">
        <f t="shared" si="13"/>
        <v/>
      </c>
      <c r="W30" s="4" t="str">
        <f t="shared" si="14"/>
        <v/>
      </c>
    </row>
    <row r="31" spans="1:23" x14ac:dyDescent="0.3">
      <c r="A31" t="str">
        <f>TEXT(Setup!A30,"")</f>
        <v/>
      </c>
      <c r="B31" t="str">
        <f>TEXT(Setup!B30,"")</f>
        <v/>
      </c>
      <c r="C31" s="6"/>
      <c r="D31" s="6"/>
      <c r="E31" s="4" t="str">
        <f t="shared" si="6"/>
        <v/>
      </c>
      <c r="F31" t="str" cm="1">
        <f t="array" ref="F31">IF(ISNUMBER(E31),SUMPRODUCT((B$3:B$52=B31)*(E$3:E$52&lt;E31))+1,"")</f>
        <v/>
      </c>
      <c r="G31" t="str">
        <f>_xlfn.XLOOKUP(A31,Run!A:A,Run!E:E,"")</f>
        <v/>
      </c>
      <c r="H31" t="str" cm="1">
        <f t="array" ref="H31">IF(E31&lt;&gt;"",SUMPRODUCT((B$3:B$52=B31)*(I$3:I$52&lt;I31))+1,"")</f>
        <v/>
      </c>
      <c r="I31" t="str">
        <f t="shared" si="7"/>
        <v/>
      </c>
      <c r="J31" t="e">
        <f t="shared" si="8"/>
        <v>#VALUE!</v>
      </c>
      <c r="K31" t="e">
        <f t="shared" si="8"/>
        <v>#VALUE!</v>
      </c>
      <c r="L31" s="29"/>
      <c r="M31" t="str">
        <f t="shared" si="9"/>
        <v/>
      </c>
      <c r="O31" s="4" t="str">
        <f t="shared" si="10"/>
        <v/>
      </c>
      <c r="P31" s="29"/>
      <c r="Q31" t="str">
        <f t="shared" si="11"/>
        <v/>
      </c>
      <c r="S31" s="4" t="str">
        <f t="shared" si="12"/>
        <v/>
      </c>
      <c r="T31" s="29"/>
      <c r="U31" t="str">
        <f t="shared" si="13"/>
        <v/>
      </c>
      <c r="W31" s="4" t="str">
        <f t="shared" si="14"/>
        <v/>
      </c>
    </row>
    <row r="32" spans="1:23" x14ac:dyDescent="0.3">
      <c r="A32" t="str">
        <f>TEXT(Setup!A31,"")</f>
        <v/>
      </c>
      <c r="B32" t="str">
        <f>TEXT(Setup!B31,"")</f>
        <v/>
      </c>
      <c r="C32" s="6"/>
      <c r="D32" s="6"/>
      <c r="E32" s="4" t="str">
        <f t="shared" si="6"/>
        <v/>
      </c>
      <c r="F32" t="str" cm="1">
        <f t="array" ref="F32">IF(ISNUMBER(E32),SUMPRODUCT((B$3:B$52=B32)*(E$3:E$52&lt;E32))+1,"")</f>
        <v/>
      </c>
      <c r="G32" t="str">
        <f>_xlfn.XLOOKUP(A32,Run!A:A,Run!E:E,"")</f>
        <v/>
      </c>
      <c r="H32" t="str" cm="1">
        <f t="array" ref="H32">IF(E32&lt;&gt;"",SUMPRODUCT((B$3:B$52=B32)*(I$3:I$52&lt;I32))+1,"")</f>
        <v/>
      </c>
      <c r="I32" t="str">
        <f t="shared" si="7"/>
        <v/>
      </c>
      <c r="J32" t="e">
        <f t="shared" si="8"/>
        <v>#VALUE!</v>
      </c>
      <c r="K32" t="e">
        <f t="shared" si="8"/>
        <v>#VALUE!</v>
      </c>
      <c r="L32" s="29"/>
      <c r="M32" t="str">
        <f t="shared" si="9"/>
        <v/>
      </c>
      <c r="O32" s="4" t="str">
        <f t="shared" si="10"/>
        <v/>
      </c>
      <c r="P32" s="29"/>
      <c r="Q32" t="str">
        <f t="shared" si="11"/>
        <v/>
      </c>
      <c r="S32" s="4" t="str">
        <f t="shared" si="12"/>
        <v/>
      </c>
      <c r="T32" s="29"/>
      <c r="U32" t="str">
        <f t="shared" si="13"/>
        <v/>
      </c>
      <c r="W32" s="4" t="str">
        <f t="shared" si="14"/>
        <v/>
      </c>
    </row>
    <row r="33" spans="1:23" x14ac:dyDescent="0.3">
      <c r="A33" t="str">
        <f>TEXT(Setup!A32,"")</f>
        <v/>
      </c>
      <c r="B33" t="str">
        <f>TEXT(Setup!B32,"")</f>
        <v/>
      </c>
      <c r="C33" s="6"/>
      <c r="D33" s="6"/>
      <c r="E33" s="4" t="str">
        <f t="shared" si="6"/>
        <v/>
      </c>
      <c r="F33" t="str" cm="1">
        <f t="array" ref="F33">IF(ISNUMBER(E33),SUMPRODUCT((B$3:B$52=B33)*(E$3:E$52&lt;E33))+1,"")</f>
        <v/>
      </c>
      <c r="G33" t="str">
        <f>_xlfn.XLOOKUP(A33,Run!A:A,Run!E:E,"")</f>
        <v/>
      </c>
      <c r="H33" t="str" cm="1">
        <f t="array" ref="H33">IF(E33&lt;&gt;"",SUMPRODUCT((B$3:B$52=B33)*(I$3:I$52&lt;I33))+1,"")</f>
        <v/>
      </c>
      <c r="I33" t="str">
        <f t="shared" si="7"/>
        <v/>
      </c>
      <c r="J33" t="e">
        <f t="shared" si="8"/>
        <v>#VALUE!</v>
      </c>
      <c r="K33" t="e">
        <f t="shared" si="8"/>
        <v>#VALUE!</v>
      </c>
      <c r="L33" s="29"/>
      <c r="M33" t="str">
        <f t="shared" si="9"/>
        <v/>
      </c>
      <c r="O33" s="4" t="str">
        <f t="shared" si="10"/>
        <v/>
      </c>
      <c r="P33" s="29"/>
      <c r="Q33" t="str">
        <f t="shared" si="11"/>
        <v/>
      </c>
      <c r="S33" s="4" t="str">
        <f t="shared" si="12"/>
        <v/>
      </c>
      <c r="T33" s="29"/>
      <c r="U33" t="str">
        <f t="shared" si="13"/>
        <v/>
      </c>
      <c r="W33" s="4" t="str">
        <f t="shared" si="14"/>
        <v/>
      </c>
    </row>
    <row r="34" spans="1:23" x14ac:dyDescent="0.3">
      <c r="A34" t="str">
        <f>TEXT(Setup!A33,"")</f>
        <v/>
      </c>
      <c r="B34" t="str">
        <f>TEXT(Setup!B33,"")</f>
        <v/>
      </c>
      <c r="C34" s="6"/>
      <c r="D34" s="6"/>
      <c r="E34" s="4" t="str">
        <f t="shared" si="6"/>
        <v/>
      </c>
      <c r="F34" t="str" cm="1">
        <f t="array" ref="F34">IF(ISNUMBER(E34),SUMPRODUCT((B$3:B$52=B34)*(E$3:E$52&lt;E34))+1,"")</f>
        <v/>
      </c>
      <c r="G34" t="str">
        <f>_xlfn.XLOOKUP(A34,Run!A:A,Run!E:E,"")</f>
        <v/>
      </c>
      <c r="H34" t="str" cm="1">
        <f t="array" ref="H34">IF(E34&lt;&gt;"",SUMPRODUCT((B$3:B$52=B34)*(I$3:I$52&lt;I34))+1,"")</f>
        <v/>
      </c>
      <c r="I34" t="str">
        <f t="shared" si="7"/>
        <v/>
      </c>
      <c r="J34" t="e">
        <f t="shared" si="8"/>
        <v>#VALUE!</v>
      </c>
      <c r="K34" t="e">
        <f t="shared" si="8"/>
        <v>#VALUE!</v>
      </c>
      <c r="L34" s="29"/>
      <c r="M34" t="str">
        <f t="shared" si="9"/>
        <v/>
      </c>
      <c r="O34" s="4" t="str">
        <f t="shared" si="10"/>
        <v/>
      </c>
      <c r="P34" s="29"/>
      <c r="Q34" t="str">
        <f t="shared" si="11"/>
        <v/>
      </c>
      <c r="S34" s="4" t="str">
        <f t="shared" si="12"/>
        <v/>
      </c>
      <c r="T34" s="29"/>
      <c r="U34" t="str">
        <f t="shared" si="13"/>
        <v/>
      </c>
      <c r="W34" s="4" t="str">
        <f t="shared" si="14"/>
        <v/>
      </c>
    </row>
    <row r="35" spans="1:23" x14ac:dyDescent="0.3">
      <c r="A35" t="str">
        <f>TEXT(Setup!A34,"")</f>
        <v/>
      </c>
      <c r="B35" t="str">
        <f>TEXT(Setup!B34,"")</f>
        <v/>
      </c>
      <c r="C35" s="6"/>
      <c r="D35" s="6"/>
      <c r="E35" s="4" t="str">
        <f t="shared" si="6"/>
        <v/>
      </c>
      <c r="F35" t="str" cm="1">
        <f t="array" ref="F35">IF(ISNUMBER(E35),SUMPRODUCT((B$3:B$52=B35)*(E$3:E$52&lt;E35))+1,"")</f>
        <v/>
      </c>
      <c r="G35" t="str">
        <f>_xlfn.XLOOKUP(A35,Run!A:A,Run!E:E,"")</f>
        <v/>
      </c>
      <c r="H35" t="str" cm="1">
        <f t="array" ref="H35">IF(E35&lt;&gt;"",SUMPRODUCT((B$3:B$52=B35)*(I$3:I$52&lt;I35))+1,"")</f>
        <v/>
      </c>
      <c r="I35" t="str">
        <f t="shared" si="7"/>
        <v/>
      </c>
      <c r="J35" t="e">
        <f t="shared" si="8"/>
        <v>#VALUE!</v>
      </c>
      <c r="K35" t="e">
        <f t="shared" si="8"/>
        <v>#VALUE!</v>
      </c>
      <c r="L35" s="29"/>
      <c r="M35" t="str">
        <f t="shared" si="9"/>
        <v/>
      </c>
      <c r="O35" s="4" t="str">
        <f t="shared" si="10"/>
        <v/>
      </c>
      <c r="P35" s="29"/>
      <c r="Q35" t="str">
        <f t="shared" si="11"/>
        <v/>
      </c>
      <c r="S35" s="4" t="str">
        <f t="shared" si="12"/>
        <v/>
      </c>
      <c r="T35" s="29"/>
      <c r="U35" t="str">
        <f t="shared" si="13"/>
        <v/>
      </c>
      <c r="W35" s="4" t="str">
        <f t="shared" si="14"/>
        <v/>
      </c>
    </row>
    <row r="36" spans="1:23" x14ac:dyDescent="0.3">
      <c r="A36" t="str">
        <f>TEXT(Setup!A35,"")</f>
        <v/>
      </c>
      <c r="B36" t="str">
        <f>TEXT(Setup!B35,"")</f>
        <v/>
      </c>
      <c r="C36" s="6"/>
      <c r="D36" s="6"/>
      <c r="E36" s="4" t="str">
        <f t="shared" si="6"/>
        <v/>
      </c>
      <c r="F36" t="str" cm="1">
        <f t="array" ref="F36">IF(ISNUMBER(E36),SUMPRODUCT((B$3:B$52=B36)*(E$3:E$52&lt;E36))+1,"")</f>
        <v/>
      </c>
      <c r="G36" t="str">
        <f>_xlfn.XLOOKUP(A36,Run!A:A,Run!E:E,"")</f>
        <v/>
      </c>
      <c r="H36" t="str" cm="1">
        <f t="array" ref="H36">IF(E36&lt;&gt;"",SUMPRODUCT((B$3:B$52=B36)*(I$3:I$52&lt;I36))+1,"")</f>
        <v/>
      </c>
      <c r="I36" t="str">
        <f t="shared" si="7"/>
        <v/>
      </c>
      <c r="J36" t="e">
        <f t="shared" si="8"/>
        <v>#VALUE!</v>
      </c>
      <c r="K36" t="e">
        <f t="shared" si="8"/>
        <v>#VALUE!</v>
      </c>
      <c r="L36" s="29"/>
      <c r="M36" t="str">
        <f t="shared" si="9"/>
        <v/>
      </c>
      <c r="O36" s="4" t="str">
        <f t="shared" si="10"/>
        <v/>
      </c>
      <c r="P36" s="29"/>
      <c r="Q36" t="str">
        <f t="shared" si="11"/>
        <v/>
      </c>
      <c r="S36" s="4" t="str">
        <f t="shared" si="12"/>
        <v/>
      </c>
      <c r="T36" s="29"/>
      <c r="U36" t="str">
        <f t="shared" si="13"/>
        <v/>
      </c>
      <c r="W36" s="4" t="str">
        <f t="shared" si="14"/>
        <v/>
      </c>
    </row>
    <row r="37" spans="1:23" x14ac:dyDescent="0.3">
      <c r="A37" t="str">
        <f>TEXT(Setup!A36,"")</f>
        <v/>
      </c>
      <c r="B37" t="str">
        <f>TEXT(Setup!B36,"")</f>
        <v/>
      </c>
      <c r="C37" s="6"/>
      <c r="D37" s="6"/>
      <c r="E37" s="4" t="str">
        <f t="shared" si="6"/>
        <v/>
      </c>
      <c r="F37" t="str" cm="1">
        <f t="array" ref="F37">IF(ISNUMBER(E37),SUMPRODUCT((B$3:B$52=B37)*(E$3:E$52&lt;E37))+1,"")</f>
        <v/>
      </c>
      <c r="G37" t="str">
        <f>_xlfn.XLOOKUP(A37,Run!A:A,Run!E:E,"")</f>
        <v/>
      </c>
      <c r="H37" t="str" cm="1">
        <f t="array" ref="H37">IF(E37&lt;&gt;"",SUMPRODUCT((B$3:B$52=B37)*(I$3:I$52&lt;I37))+1,"")</f>
        <v/>
      </c>
      <c r="I37" t="str">
        <f t="shared" si="7"/>
        <v/>
      </c>
      <c r="J37" t="e">
        <f t="shared" si="8"/>
        <v>#VALUE!</v>
      </c>
      <c r="K37" t="e">
        <f t="shared" si="8"/>
        <v>#VALUE!</v>
      </c>
      <c r="L37" s="29"/>
      <c r="M37" t="str">
        <f t="shared" si="9"/>
        <v/>
      </c>
      <c r="O37" s="4" t="str">
        <f t="shared" si="10"/>
        <v/>
      </c>
      <c r="P37" s="29"/>
      <c r="Q37" t="str">
        <f t="shared" si="11"/>
        <v/>
      </c>
      <c r="S37" s="4" t="str">
        <f t="shared" si="12"/>
        <v/>
      </c>
      <c r="T37" s="29"/>
      <c r="U37" t="str">
        <f t="shared" si="13"/>
        <v/>
      </c>
      <c r="W37" s="4" t="str">
        <f t="shared" si="14"/>
        <v/>
      </c>
    </row>
    <row r="38" spans="1:23" x14ac:dyDescent="0.3">
      <c r="A38" t="str">
        <f>TEXT(Setup!A37,"")</f>
        <v/>
      </c>
      <c r="B38" t="str">
        <f>TEXT(Setup!B37,"")</f>
        <v/>
      </c>
      <c r="C38" s="6"/>
      <c r="D38" s="6"/>
      <c r="E38" s="4" t="str">
        <f t="shared" si="6"/>
        <v/>
      </c>
      <c r="F38" t="str" cm="1">
        <f t="array" ref="F38">IF(ISNUMBER(E38),SUMPRODUCT((B$3:B$52=B38)*(E$3:E$52&lt;E38))+1,"")</f>
        <v/>
      </c>
      <c r="G38" t="str">
        <f>_xlfn.XLOOKUP(A38,Run!A:A,Run!E:E,"")</f>
        <v/>
      </c>
      <c r="H38" t="str" cm="1">
        <f t="array" ref="H38">IF(E38&lt;&gt;"",SUMPRODUCT((B$3:B$52=B38)*(I$3:I$52&lt;I38))+1,"")</f>
        <v/>
      </c>
      <c r="I38" t="str">
        <f t="shared" si="7"/>
        <v/>
      </c>
      <c r="J38" t="e">
        <f t="shared" si="8"/>
        <v>#VALUE!</v>
      </c>
      <c r="K38" t="e">
        <f t="shared" si="8"/>
        <v>#VALUE!</v>
      </c>
      <c r="L38" s="29"/>
      <c r="M38" t="str">
        <f t="shared" si="9"/>
        <v/>
      </c>
      <c r="O38" s="4" t="str">
        <f t="shared" si="10"/>
        <v/>
      </c>
      <c r="P38" s="29"/>
      <c r="Q38" t="str">
        <f t="shared" si="11"/>
        <v/>
      </c>
      <c r="S38" s="4" t="str">
        <f t="shared" si="12"/>
        <v/>
      </c>
      <c r="T38" s="29"/>
      <c r="U38" t="str">
        <f t="shared" si="13"/>
        <v/>
      </c>
      <c r="W38" s="4" t="str">
        <f t="shared" si="14"/>
        <v/>
      </c>
    </row>
    <row r="39" spans="1:23" x14ac:dyDescent="0.3">
      <c r="A39" t="str">
        <f>TEXT(Setup!A38,"")</f>
        <v/>
      </c>
      <c r="B39" t="str">
        <f>TEXT(Setup!B38,"")</f>
        <v/>
      </c>
      <c r="C39" s="6"/>
      <c r="D39" s="6"/>
      <c r="E39" s="4" t="str">
        <f t="shared" si="6"/>
        <v/>
      </c>
      <c r="F39" t="str" cm="1">
        <f t="array" ref="F39">IF(ISNUMBER(E39),SUMPRODUCT((B$3:B$52=B39)*(E$3:E$52&lt;E39))+1,"")</f>
        <v/>
      </c>
      <c r="G39" t="str">
        <f>_xlfn.XLOOKUP(A39,Run!A:A,Run!E:E,"")</f>
        <v/>
      </c>
      <c r="H39" t="str" cm="1">
        <f t="array" ref="H39">IF(E39&lt;&gt;"",SUMPRODUCT((B$3:B$52=B39)*(I$3:I$52&lt;I39))+1,"")</f>
        <v/>
      </c>
      <c r="I39" t="str">
        <f t="shared" si="7"/>
        <v/>
      </c>
      <c r="J39" t="e">
        <f t="shared" si="8"/>
        <v>#VALUE!</v>
      </c>
      <c r="K39" t="e">
        <f t="shared" si="8"/>
        <v>#VALUE!</v>
      </c>
      <c r="L39" s="29"/>
      <c r="M39" t="str">
        <f t="shared" si="9"/>
        <v/>
      </c>
      <c r="O39" s="4" t="str">
        <f t="shared" si="10"/>
        <v/>
      </c>
      <c r="P39" s="29"/>
      <c r="Q39" t="str">
        <f t="shared" si="11"/>
        <v/>
      </c>
      <c r="S39" s="4" t="str">
        <f t="shared" si="12"/>
        <v/>
      </c>
      <c r="T39" s="29"/>
      <c r="U39" t="str">
        <f t="shared" si="13"/>
        <v/>
      </c>
      <c r="W39" s="4" t="str">
        <f t="shared" si="14"/>
        <v/>
      </c>
    </row>
    <row r="40" spans="1:23" x14ac:dyDescent="0.3">
      <c r="A40" t="str">
        <f>TEXT(Setup!A39,"")</f>
        <v/>
      </c>
      <c r="B40" t="str">
        <f>TEXT(Setup!B39,"")</f>
        <v/>
      </c>
      <c r="C40" s="6"/>
      <c r="D40" s="6"/>
      <c r="E40" s="4" t="str">
        <f t="shared" si="6"/>
        <v/>
      </c>
      <c r="F40" t="str" cm="1">
        <f t="array" ref="F40">IF(ISNUMBER(E40),SUMPRODUCT((B$3:B$52=B40)*(E$3:E$52&lt;E40))+1,"")</f>
        <v/>
      </c>
      <c r="G40" t="str">
        <f>_xlfn.XLOOKUP(A40,Run!A:A,Run!E:E,"")</f>
        <v/>
      </c>
      <c r="H40" t="str" cm="1">
        <f t="array" ref="H40">IF(E40&lt;&gt;"",SUMPRODUCT((B$3:B$52=B40)*(I$3:I$52&lt;I40))+1,"")</f>
        <v/>
      </c>
      <c r="I40" t="str">
        <f t="shared" si="7"/>
        <v/>
      </c>
      <c r="J40" t="e">
        <f t="shared" si="8"/>
        <v>#VALUE!</v>
      </c>
      <c r="K40" t="e">
        <f t="shared" si="8"/>
        <v>#VALUE!</v>
      </c>
      <c r="L40" s="29"/>
      <c r="M40" t="str">
        <f t="shared" si="9"/>
        <v/>
      </c>
      <c r="O40" s="4" t="str">
        <f t="shared" si="10"/>
        <v/>
      </c>
      <c r="P40" s="29"/>
      <c r="Q40" t="str">
        <f t="shared" si="11"/>
        <v/>
      </c>
      <c r="S40" s="4" t="str">
        <f t="shared" si="12"/>
        <v/>
      </c>
      <c r="T40" s="29"/>
      <c r="U40" t="str">
        <f t="shared" si="13"/>
        <v/>
      </c>
      <c r="W40" s="4" t="str">
        <f t="shared" si="14"/>
        <v/>
      </c>
    </row>
    <row r="41" spans="1:23" x14ac:dyDescent="0.3">
      <c r="A41" t="str">
        <f>TEXT(Setup!A40,"")</f>
        <v/>
      </c>
      <c r="B41" t="str">
        <f>TEXT(Setup!B40,"")</f>
        <v/>
      </c>
      <c r="C41" s="6"/>
      <c r="D41" s="6"/>
      <c r="E41" s="4" t="str">
        <f t="shared" si="6"/>
        <v/>
      </c>
      <c r="F41" t="str" cm="1">
        <f t="array" ref="F41">IF(ISNUMBER(E41),SUMPRODUCT((B$3:B$52=B41)*(E$3:E$52&lt;E41))+1,"")</f>
        <v/>
      </c>
      <c r="G41" t="str">
        <f>_xlfn.XLOOKUP(A41,Run!A:A,Run!E:E,"")</f>
        <v/>
      </c>
      <c r="H41" t="str" cm="1">
        <f t="array" ref="H41">IF(E41&lt;&gt;"",SUMPRODUCT((B$3:B$52=B41)*(I$3:I$52&lt;I41))+1,"")</f>
        <v/>
      </c>
      <c r="I41" t="str">
        <f t="shared" si="7"/>
        <v/>
      </c>
      <c r="J41" t="e">
        <f t="shared" si="8"/>
        <v>#VALUE!</v>
      </c>
      <c r="K41" t="e">
        <f t="shared" si="8"/>
        <v>#VALUE!</v>
      </c>
      <c r="L41" s="29"/>
      <c r="M41" t="str">
        <f t="shared" si="9"/>
        <v/>
      </c>
      <c r="O41" s="4" t="str">
        <f t="shared" si="10"/>
        <v/>
      </c>
      <c r="P41" s="29"/>
      <c r="Q41" t="str">
        <f t="shared" si="11"/>
        <v/>
      </c>
      <c r="S41" s="4" t="str">
        <f t="shared" si="12"/>
        <v/>
      </c>
      <c r="T41" s="29"/>
      <c r="U41" t="str">
        <f t="shared" si="13"/>
        <v/>
      </c>
      <c r="W41" s="4" t="str">
        <f t="shared" si="14"/>
        <v/>
      </c>
    </row>
    <row r="42" spans="1:23" x14ac:dyDescent="0.3">
      <c r="A42" t="str">
        <f>TEXT(Setup!A41,"")</f>
        <v/>
      </c>
      <c r="B42" t="str">
        <f>TEXT(Setup!B41,"")</f>
        <v/>
      </c>
      <c r="C42" s="6"/>
      <c r="D42" s="6"/>
      <c r="E42" s="4" t="str">
        <f t="shared" si="6"/>
        <v/>
      </c>
      <c r="F42" t="str" cm="1">
        <f t="array" ref="F42">IF(ISNUMBER(E42),SUMPRODUCT((B$3:B$52=B42)*(E$3:E$52&lt;E42))+1,"")</f>
        <v/>
      </c>
      <c r="G42" t="str">
        <f>_xlfn.XLOOKUP(A42,Run!A:A,Run!E:E,"")</f>
        <v/>
      </c>
      <c r="H42" t="str" cm="1">
        <f t="array" ref="H42">IF(E42&lt;&gt;"",SUMPRODUCT((B$3:B$52=B42)*(I$3:I$52&lt;I42))+1,"")</f>
        <v/>
      </c>
      <c r="I42" t="str">
        <f t="shared" si="7"/>
        <v/>
      </c>
      <c r="J42" t="e">
        <f t="shared" si="8"/>
        <v>#VALUE!</v>
      </c>
      <c r="K42" t="e">
        <f t="shared" si="8"/>
        <v>#VALUE!</v>
      </c>
      <c r="L42" s="29"/>
      <c r="M42" t="str">
        <f t="shared" si="9"/>
        <v/>
      </c>
      <c r="O42" s="4" t="str">
        <f t="shared" si="10"/>
        <v/>
      </c>
      <c r="P42" s="29"/>
      <c r="Q42" t="str">
        <f t="shared" si="11"/>
        <v/>
      </c>
      <c r="S42" s="4" t="str">
        <f t="shared" si="12"/>
        <v/>
      </c>
      <c r="T42" s="29"/>
      <c r="U42" t="str">
        <f t="shared" si="13"/>
        <v/>
      </c>
      <c r="W42" s="4" t="str">
        <f t="shared" si="14"/>
        <v/>
      </c>
    </row>
    <row r="43" spans="1:23" x14ac:dyDescent="0.3">
      <c r="A43" t="str">
        <f>TEXT(Setup!A42,"")</f>
        <v/>
      </c>
      <c r="B43" t="str">
        <f>TEXT(Setup!B42,"")</f>
        <v/>
      </c>
      <c r="C43" s="6"/>
      <c r="D43" s="6"/>
      <c r="E43" s="4" t="str">
        <f t="shared" si="6"/>
        <v/>
      </c>
      <c r="F43" t="str" cm="1">
        <f t="array" ref="F43">IF(ISNUMBER(E43),SUMPRODUCT((B$3:B$52=B43)*(E$3:E$52&lt;E43))+1,"")</f>
        <v/>
      </c>
      <c r="G43" t="str">
        <f>_xlfn.XLOOKUP(A43,Run!A:A,Run!E:E,"")</f>
        <v/>
      </c>
      <c r="H43" t="str" cm="1">
        <f t="array" ref="H43">IF(E43&lt;&gt;"",SUMPRODUCT((B$3:B$52=B43)*(I$3:I$52&lt;I43))+1,"")</f>
        <v/>
      </c>
      <c r="I43" t="str">
        <f t="shared" si="7"/>
        <v/>
      </c>
      <c r="J43" t="e">
        <f t="shared" si="8"/>
        <v>#VALUE!</v>
      </c>
      <c r="K43" t="e">
        <f t="shared" si="8"/>
        <v>#VALUE!</v>
      </c>
      <c r="L43" s="29"/>
      <c r="M43" t="str">
        <f t="shared" si="9"/>
        <v/>
      </c>
      <c r="O43" s="4" t="str">
        <f t="shared" si="10"/>
        <v/>
      </c>
      <c r="P43" s="29"/>
      <c r="Q43" t="str">
        <f t="shared" si="11"/>
        <v/>
      </c>
      <c r="S43" s="4" t="str">
        <f t="shared" si="12"/>
        <v/>
      </c>
      <c r="T43" s="29"/>
      <c r="U43" t="str">
        <f t="shared" si="13"/>
        <v/>
      </c>
      <c r="W43" s="4" t="str">
        <f t="shared" si="14"/>
        <v/>
      </c>
    </row>
    <row r="44" spans="1:23" x14ac:dyDescent="0.3">
      <c r="A44" t="str">
        <f>TEXT(Setup!A43,"")</f>
        <v/>
      </c>
      <c r="B44" t="str">
        <f>TEXT(Setup!B43,"")</f>
        <v/>
      </c>
      <c r="C44" s="6"/>
      <c r="D44" s="6"/>
      <c r="E44" s="4" t="str">
        <f t="shared" si="6"/>
        <v/>
      </c>
      <c r="F44" t="str" cm="1">
        <f t="array" ref="F44">IF(ISNUMBER(E44),SUMPRODUCT((B$3:B$52=B44)*(E$3:E$52&lt;E44))+1,"")</f>
        <v/>
      </c>
      <c r="G44" t="str">
        <f>_xlfn.XLOOKUP(A44,Run!A:A,Run!E:E,"")</f>
        <v/>
      </c>
      <c r="H44" t="str" cm="1">
        <f t="array" ref="H44">IF(E44&lt;&gt;"",SUMPRODUCT((B$3:B$52=B44)*(I$3:I$52&lt;I44))+1,"")</f>
        <v/>
      </c>
      <c r="I44" t="str">
        <f t="shared" si="7"/>
        <v/>
      </c>
      <c r="J44" t="e">
        <f t="shared" si="8"/>
        <v>#VALUE!</v>
      </c>
      <c r="K44" t="e">
        <f t="shared" si="8"/>
        <v>#VALUE!</v>
      </c>
      <c r="L44" s="29"/>
      <c r="M44" t="str">
        <f t="shared" si="9"/>
        <v/>
      </c>
      <c r="O44" s="4" t="str">
        <f t="shared" si="10"/>
        <v/>
      </c>
      <c r="P44" s="29"/>
      <c r="Q44" t="str">
        <f t="shared" si="11"/>
        <v/>
      </c>
      <c r="S44" s="4" t="str">
        <f t="shared" si="12"/>
        <v/>
      </c>
      <c r="T44" s="29"/>
      <c r="U44" t="str">
        <f t="shared" si="13"/>
        <v/>
      </c>
      <c r="W44" s="4" t="str">
        <f t="shared" si="14"/>
        <v/>
      </c>
    </row>
    <row r="45" spans="1:23" x14ac:dyDescent="0.3">
      <c r="A45" t="str">
        <f>TEXT(Setup!A44,"")</f>
        <v/>
      </c>
      <c r="B45" t="str">
        <f>TEXT(Setup!B44,"")</f>
        <v/>
      </c>
      <c r="C45" s="6"/>
      <c r="D45" s="6"/>
      <c r="E45" s="4" t="str">
        <f t="shared" si="6"/>
        <v/>
      </c>
      <c r="F45" t="str" cm="1">
        <f t="array" ref="F45">IF(ISNUMBER(E45),SUMPRODUCT((B$3:B$52=B45)*(E$3:E$52&lt;E45))+1,"")</f>
        <v/>
      </c>
      <c r="G45" t="str">
        <f>_xlfn.XLOOKUP(A45,Run!A:A,Run!E:E,"")</f>
        <v/>
      </c>
      <c r="H45" t="str" cm="1">
        <f t="array" ref="H45">IF(E45&lt;&gt;"",SUMPRODUCT((B$3:B$52=B45)*(I$3:I$52&lt;I45))+1,"")</f>
        <v/>
      </c>
      <c r="I45" t="str">
        <f t="shared" si="7"/>
        <v/>
      </c>
      <c r="J45" t="e">
        <f t="shared" si="8"/>
        <v>#VALUE!</v>
      </c>
      <c r="K45" t="e">
        <f t="shared" si="8"/>
        <v>#VALUE!</v>
      </c>
      <c r="L45" s="29"/>
      <c r="M45" t="str">
        <f t="shared" si="9"/>
        <v/>
      </c>
      <c r="O45" s="4" t="str">
        <f t="shared" si="10"/>
        <v/>
      </c>
      <c r="P45" s="29"/>
      <c r="Q45" t="str">
        <f t="shared" si="11"/>
        <v/>
      </c>
      <c r="S45" s="4" t="str">
        <f t="shared" si="12"/>
        <v/>
      </c>
      <c r="T45" s="29"/>
      <c r="U45" t="str">
        <f t="shared" si="13"/>
        <v/>
      </c>
      <c r="W45" s="4" t="str">
        <f t="shared" si="14"/>
        <v/>
      </c>
    </row>
    <row r="46" spans="1:23" x14ac:dyDescent="0.3">
      <c r="A46" t="str">
        <f>TEXT(Setup!A45,"")</f>
        <v/>
      </c>
      <c r="B46" t="str">
        <f>TEXT(Setup!B45,"")</f>
        <v/>
      </c>
      <c r="C46" s="6"/>
      <c r="D46" s="6"/>
      <c r="E46" s="4" t="str">
        <f t="shared" si="6"/>
        <v/>
      </c>
      <c r="F46" t="str" cm="1">
        <f t="array" ref="F46">IF(ISNUMBER(E46),SUMPRODUCT((B$3:B$52=B46)*(E$3:E$52&lt;E46))+1,"")</f>
        <v/>
      </c>
      <c r="G46" t="str">
        <f>_xlfn.XLOOKUP(A46,Run!A:A,Run!E:E,"")</f>
        <v/>
      </c>
      <c r="H46" t="str" cm="1">
        <f t="array" ref="H46">IF(E46&lt;&gt;"",SUMPRODUCT((B$3:B$52=B46)*(I$3:I$52&lt;I46))+1,"")</f>
        <v/>
      </c>
      <c r="I46" t="str">
        <f t="shared" si="7"/>
        <v/>
      </c>
      <c r="J46" t="e">
        <f t="shared" si="8"/>
        <v>#VALUE!</v>
      </c>
      <c r="K46" t="e">
        <f t="shared" si="8"/>
        <v>#VALUE!</v>
      </c>
      <c r="L46" s="29"/>
      <c r="M46" t="str">
        <f t="shared" si="9"/>
        <v/>
      </c>
      <c r="O46" s="4" t="str">
        <f t="shared" si="10"/>
        <v/>
      </c>
      <c r="P46" s="29"/>
      <c r="Q46" t="str">
        <f t="shared" si="11"/>
        <v/>
      </c>
      <c r="S46" s="4" t="str">
        <f t="shared" si="12"/>
        <v/>
      </c>
      <c r="T46" s="29"/>
      <c r="U46" t="str">
        <f t="shared" si="13"/>
        <v/>
      </c>
      <c r="W46" s="4" t="str">
        <f t="shared" si="14"/>
        <v/>
      </c>
    </row>
    <row r="47" spans="1:23" x14ac:dyDescent="0.3">
      <c r="A47" t="str">
        <f>TEXT(Setup!A46,"")</f>
        <v/>
      </c>
      <c r="B47" t="str">
        <f>TEXT(Setup!B46,"")</f>
        <v/>
      </c>
      <c r="C47" s="6"/>
      <c r="D47" s="6"/>
      <c r="E47" s="4" t="str">
        <f t="shared" si="6"/>
        <v/>
      </c>
      <c r="F47" t="str" cm="1">
        <f t="array" ref="F47">IF(ISNUMBER(E47),SUMPRODUCT((B$3:B$52=B47)*(E$3:E$52&lt;E47))+1,"")</f>
        <v/>
      </c>
      <c r="G47" t="str">
        <f>_xlfn.XLOOKUP(A47,Run!A:A,Run!E:E,"")</f>
        <v/>
      </c>
      <c r="H47" t="str" cm="1">
        <f t="array" ref="H47">IF(E47&lt;&gt;"",SUMPRODUCT((B$3:B$52=B47)*(I$3:I$52&lt;I47))+1,"")</f>
        <v/>
      </c>
      <c r="I47" t="str">
        <f t="shared" si="7"/>
        <v/>
      </c>
      <c r="J47" t="e">
        <f t="shared" si="8"/>
        <v>#VALUE!</v>
      </c>
      <c r="K47" t="e">
        <f t="shared" si="8"/>
        <v>#VALUE!</v>
      </c>
      <c r="L47" s="29"/>
      <c r="M47" t="str">
        <f t="shared" si="9"/>
        <v/>
      </c>
      <c r="O47" s="4" t="str">
        <f t="shared" si="10"/>
        <v/>
      </c>
      <c r="P47" s="29"/>
      <c r="Q47" t="str">
        <f t="shared" si="11"/>
        <v/>
      </c>
      <c r="S47" s="4" t="str">
        <f t="shared" si="12"/>
        <v/>
      </c>
      <c r="T47" s="29"/>
      <c r="U47" t="str">
        <f t="shared" si="13"/>
        <v/>
      </c>
      <c r="W47" s="4" t="str">
        <f t="shared" si="14"/>
        <v/>
      </c>
    </row>
    <row r="48" spans="1:23" x14ac:dyDescent="0.3">
      <c r="A48" t="str">
        <f>TEXT(Setup!A47,"")</f>
        <v/>
      </c>
      <c r="B48" t="str">
        <f>TEXT(Setup!B47,"")</f>
        <v/>
      </c>
      <c r="C48" s="6"/>
      <c r="D48" s="6"/>
      <c r="E48" s="4" t="str">
        <f t="shared" si="6"/>
        <v/>
      </c>
      <c r="F48" t="str" cm="1">
        <f t="array" ref="F48">IF(ISNUMBER(E48),SUMPRODUCT((B$3:B$52=B48)*(E$3:E$52&lt;E48))+1,"")</f>
        <v/>
      </c>
      <c r="G48" t="str">
        <f>_xlfn.XLOOKUP(A48,Run!A:A,Run!E:E,"")</f>
        <v/>
      </c>
      <c r="H48" t="str" cm="1">
        <f t="array" ref="H48">IF(E48&lt;&gt;"",SUMPRODUCT((B$3:B$52=B48)*(I$3:I$52&lt;I48))+1,"")</f>
        <v/>
      </c>
      <c r="I48" t="str">
        <f t="shared" si="7"/>
        <v/>
      </c>
      <c r="J48" t="e">
        <f t="shared" si="8"/>
        <v>#VALUE!</v>
      </c>
      <c r="K48" t="e">
        <f t="shared" si="8"/>
        <v>#VALUE!</v>
      </c>
      <c r="L48" s="29"/>
      <c r="M48" t="str">
        <f t="shared" si="9"/>
        <v/>
      </c>
      <c r="O48" s="4" t="str">
        <f t="shared" si="10"/>
        <v/>
      </c>
      <c r="P48" s="29"/>
      <c r="Q48" t="str">
        <f t="shared" si="11"/>
        <v/>
      </c>
      <c r="S48" s="4" t="str">
        <f t="shared" si="12"/>
        <v/>
      </c>
      <c r="T48" s="29"/>
      <c r="U48" t="str">
        <f t="shared" si="13"/>
        <v/>
      </c>
      <c r="W48" s="4" t="str">
        <f t="shared" si="14"/>
        <v/>
      </c>
    </row>
    <row r="49" spans="1:23" x14ac:dyDescent="0.3">
      <c r="A49" t="str">
        <f>TEXT(Setup!A48,"")</f>
        <v/>
      </c>
      <c r="B49" t="str">
        <f>TEXT(Setup!B48,"")</f>
        <v/>
      </c>
      <c r="C49" s="6"/>
      <c r="D49" s="6"/>
      <c r="E49" s="4" t="str">
        <f t="shared" si="6"/>
        <v/>
      </c>
      <c r="F49" t="str" cm="1">
        <f t="array" ref="F49">IF(ISNUMBER(E49),SUMPRODUCT((B$3:B$52=B49)*(E$3:E$52&lt;E49))+1,"")</f>
        <v/>
      </c>
      <c r="G49" t="str">
        <f>_xlfn.XLOOKUP(A49,Run!A:A,Run!E:E,"")</f>
        <v/>
      </c>
      <c r="H49" t="str" cm="1">
        <f t="array" ref="H49">IF(E49&lt;&gt;"",SUMPRODUCT((B$3:B$52=B49)*(I$3:I$52&lt;I49))+1,"")</f>
        <v/>
      </c>
      <c r="I49" t="str">
        <f t="shared" si="7"/>
        <v/>
      </c>
      <c r="J49" t="e">
        <f t="shared" si="8"/>
        <v>#VALUE!</v>
      </c>
      <c r="K49" t="e">
        <f t="shared" si="8"/>
        <v>#VALUE!</v>
      </c>
      <c r="L49" s="29"/>
      <c r="M49" t="str">
        <f t="shared" si="9"/>
        <v/>
      </c>
      <c r="O49" s="4" t="str">
        <f t="shared" si="10"/>
        <v/>
      </c>
      <c r="P49" s="29"/>
      <c r="Q49" t="str">
        <f t="shared" si="11"/>
        <v/>
      </c>
      <c r="S49" s="4" t="str">
        <f t="shared" si="12"/>
        <v/>
      </c>
      <c r="T49" s="29"/>
      <c r="U49" t="str">
        <f t="shared" si="13"/>
        <v/>
      </c>
      <c r="W49" s="4" t="str">
        <f t="shared" si="14"/>
        <v/>
      </c>
    </row>
    <row r="50" spans="1:23" x14ac:dyDescent="0.3">
      <c r="A50" t="str">
        <f>TEXT(Setup!A49,"")</f>
        <v/>
      </c>
      <c r="B50" t="str">
        <f>TEXT(Setup!B49,"")</f>
        <v/>
      </c>
      <c r="C50" s="6"/>
      <c r="D50" s="6"/>
      <c r="E50" s="4" t="str">
        <f t="shared" si="6"/>
        <v/>
      </c>
      <c r="F50" t="str" cm="1">
        <f t="array" ref="F50">IF(ISNUMBER(E50),SUMPRODUCT((B$3:B$52=B50)*(E$3:E$52&lt;E50))+1,"")</f>
        <v/>
      </c>
      <c r="G50" t="str">
        <f>_xlfn.XLOOKUP(A50,Run!A:A,Run!E:E,"")</f>
        <v/>
      </c>
      <c r="H50" t="str" cm="1">
        <f t="array" ref="H50">IF(E50&lt;&gt;"",SUMPRODUCT((B$3:B$52=B50)*(I$3:I$52&lt;I50))+1,"")</f>
        <v/>
      </c>
      <c r="I50" t="str">
        <f t="shared" si="7"/>
        <v/>
      </c>
      <c r="J50" t="e">
        <f t="shared" si="8"/>
        <v>#VALUE!</v>
      </c>
      <c r="K50" t="e">
        <f t="shared" si="8"/>
        <v>#VALUE!</v>
      </c>
      <c r="L50" s="29"/>
      <c r="M50" t="str">
        <f t="shared" si="9"/>
        <v/>
      </c>
      <c r="O50" s="4" t="str">
        <f t="shared" si="10"/>
        <v/>
      </c>
      <c r="P50" s="29"/>
      <c r="Q50" t="str">
        <f t="shared" si="11"/>
        <v/>
      </c>
      <c r="S50" s="4" t="str">
        <f t="shared" si="12"/>
        <v/>
      </c>
      <c r="T50" s="29"/>
      <c r="U50" t="str">
        <f t="shared" si="13"/>
        <v/>
      </c>
      <c r="W50" s="4" t="str">
        <f t="shared" si="14"/>
        <v/>
      </c>
    </row>
    <row r="51" spans="1:23" x14ac:dyDescent="0.3">
      <c r="A51" t="str">
        <f>TEXT(Setup!A50,"")</f>
        <v/>
      </c>
      <c r="B51" t="str">
        <f>TEXT(Setup!B50,"")</f>
        <v/>
      </c>
      <c r="C51" s="6"/>
      <c r="D51" s="6"/>
      <c r="E51" s="4" t="str">
        <f t="shared" si="6"/>
        <v/>
      </c>
      <c r="F51" t="str" cm="1">
        <f t="array" ref="F51">IF(ISNUMBER(E51),SUMPRODUCT((B$3:B$52=B51)*(E$3:E$52&lt;E51))+1,"")</f>
        <v/>
      </c>
      <c r="G51" t="str">
        <f>_xlfn.XLOOKUP(A51,Run!A:A,Run!E:E,"")</f>
        <v/>
      </c>
      <c r="H51" t="str" cm="1">
        <f t="array" ref="H51">IF(E51&lt;&gt;"",SUMPRODUCT((B$3:B$52=B51)*(I$3:I$52&lt;I51))+1,"")</f>
        <v/>
      </c>
      <c r="I51" t="str">
        <f t="shared" si="7"/>
        <v/>
      </c>
      <c r="J51" t="e">
        <f t="shared" si="8"/>
        <v>#VALUE!</v>
      </c>
      <c r="K51" t="e">
        <f t="shared" si="8"/>
        <v>#VALUE!</v>
      </c>
      <c r="L51" s="29"/>
      <c r="M51" t="str">
        <f t="shared" si="9"/>
        <v/>
      </c>
      <c r="O51" s="4" t="str">
        <f t="shared" si="10"/>
        <v/>
      </c>
      <c r="P51" s="29"/>
      <c r="Q51" t="str">
        <f t="shared" si="11"/>
        <v/>
      </c>
      <c r="S51" s="4" t="str">
        <f t="shared" si="12"/>
        <v/>
      </c>
      <c r="T51" s="29"/>
      <c r="U51" t="str">
        <f t="shared" si="13"/>
        <v/>
      </c>
      <c r="W51" s="4" t="str">
        <f t="shared" si="14"/>
        <v/>
      </c>
    </row>
    <row r="52" spans="1:23" x14ac:dyDescent="0.3">
      <c r="A52" t="str">
        <f>TEXT(Setup!A51,"")</f>
        <v/>
      </c>
      <c r="B52" t="str">
        <f>TEXT(Setup!B51,"")</f>
        <v/>
      </c>
      <c r="C52" s="6"/>
      <c r="D52" s="6"/>
      <c r="E52" s="4" t="str">
        <f t="shared" si="6"/>
        <v/>
      </c>
      <c r="F52" t="str" cm="1">
        <f t="array" ref="F52">IF(ISNUMBER(E52),SUMPRODUCT((B$3:B$52=B52)*(E$3:E$52&lt;E52))+1,"")</f>
        <v/>
      </c>
      <c r="G52" t="str">
        <f>_xlfn.XLOOKUP(A52,Run!A:A,Run!E:E,"")</f>
        <v/>
      </c>
      <c r="H52" t="str" cm="1">
        <f t="array" ref="H52">IF(E52&lt;&gt;"",SUMPRODUCT((B$3:B$52=B52)*(I$3:I$52&lt;I52))+1,"")</f>
        <v/>
      </c>
      <c r="I52" t="str">
        <f t="shared" si="7"/>
        <v/>
      </c>
      <c r="J52" t="e">
        <f t="shared" si="8"/>
        <v>#VALUE!</v>
      </c>
      <c r="K52" t="e">
        <f t="shared" si="8"/>
        <v>#VALUE!</v>
      </c>
      <c r="L52" s="29"/>
      <c r="M52" t="str">
        <f t="shared" si="9"/>
        <v/>
      </c>
      <c r="O52" s="4" t="str">
        <f t="shared" si="10"/>
        <v/>
      </c>
      <c r="P52" s="29"/>
      <c r="Q52" t="str">
        <f t="shared" si="11"/>
        <v/>
      </c>
      <c r="S52" s="4" t="str">
        <f t="shared" si="12"/>
        <v/>
      </c>
      <c r="T52" s="29"/>
      <c r="U52" t="str">
        <f t="shared" si="13"/>
        <v/>
      </c>
      <c r="W52" s="4" t="str">
        <f t="shared" si="14"/>
        <v/>
      </c>
    </row>
  </sheetData>
  <sheetProtection sheet="1" objects="1" scenarios="1"/>
  <protectedRanges>
    <protectedRange sqref="N1 R1 V1" name="Filter_1"/>
    <protectedRange sqref="C3:D52" name="Time Entry_1"/>
  </protectedRanges>
  <dataValidations count="2">
    <dataValidation type="custom" allowBlank="1" showInputMessage="1" showErrorMessage="1" errorTitle="Invalid time" error="Please enter time in the format MM:SS. Partial seconds may be entered with a decimal if needed." promptTitle="Time Entry" prompt="Enter time in format MM:SS. If less than 1 minute, include 0 in the minutes place. (e.g. 0:30)." sqref="C3:D52" xr:uid="{47CB1813-B2E9-4DDE-8FE9-D046D3789B3F}">
      <formula1>J3</formula1>
    </dataValidation>
    <dataValidation type="list" allowBlank="1" showInputMessage="1" showErrorMessage="1" sqref="N1 R1 V1" xr:uid="{167F72D0-82C7-43AE-98F0-B8D806CDFC1F}">
      <formula1>ClassList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850DF9-007F-4834-9779-797438A8FBFC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00FF8-3006-4A53-8A99-356D98A373D6}">
  <sheetPr>
    <tabColor theme="1"/>
  </sheetPr>
  <dimension ref="A1:M51"/>
  <sheetViews>
    <sheetView workbookViewId="0">
      <selection activeCell="C7" sqref="C7"/>
    </sheetView>
  </sheetViews>
  <sheetFormatPr defaultRowHeight="14.4" x14ac:dyDescent="0.3"/>
  <cols>
    <col min="1" max="1" width="13.33203125" customWidth="1"/>
    <col min="5" max="5" width="13.33203125" customWidth="1"/>
    <col min="6" max="6" width="16.44140625" bestFit="1" customWidth="1"/>
    <col min="7" max="7" width="17.44140625" customWidth="1"/>
    <col min="8" max="8" width="26.44140625" customWidth="1"/>
  </cols>
  <sheetData>
    <row r="1" spans="1:13" x14ac:dyDescent="0.3">
      <c r="A1" s="1" t="s">
        <v>12</v>
      </c>
      <c r="B1" s="1" t="s">
        <v>5</v>
      </c>
      <c r="E1" s="1" t="s">
        <v>13</v>
      </c>
      <c r="F1" s="1" t="s">
        <v>60</v>
      </c>
      <c r="G1" s="1" t="s">
        <v>38</v>
      </c>
      <c r="H1" s="55" t="s">
        <v>42</v>
      </c>
      <c r="M1" s="1" t="s">
        <v>8</v>
      </c>
    </row>
    <row r="2" spans="1:13" x14ac:dyDescent="0.3">
      <c r="A2" s="2" t="s">
        <v>66</v>
      </c>
      <c r="B2" s="2" t="s">
        <v>9</v>
      </c>
      <c r="D2">
        <v>1</v>
      </c>
      <c r="E2" s="3" t="s">
        <v>14</v>
      </c>
      <c r="F2">
        <v>1</v>
      </c>
      <c r="G2" s="1" t="s">
        <v>39</v>
      </c>
      <c r="H2" s="56">
        <v>45892</v>
      </c>
      <c r="M2" t="s">
        <v>9</v>
      </c>
    </row>
    <row r="3" spans="1:13" x14ac:dyDescent="0.3">
      <c r="A3" s="2" t="s">
        <v>67</v>
      </c>
      <c r="B3" s="2" t="s">
        <v>10</v>
      </c>
      <c r="D3">
        <v>2</v>
      </c>
      <c r="E3" s="3" t="s">
        <v>15</v>
      </c>
      <c r="F3">
        <v>1</v>
      </c>
      <c r="M3" t="s">
        <v>10</v>
      </c>
    </row>
    <row r="4" spans="1:13" x14ac:dyDescent="0.3">
      <c r="A4" s="2" t="s">
        <v>68</v>
      </c>
      <c r="B4" s="2" t="s">
        <v>10</v>
      </c>
      <c r="D4">
        <v>3</v>
      </c>
      <c r="E4" s="3" t="s">
        <v>16</v>
      </c>
      <c r="F4">
        <v>1</v>
      </c>
      <c r="M4" t="s">
        <v>11</v>
      </c>
    </row>
    <row r="5" spans="1:13" x14ac:dyDescent="0.3">
      <c r="A5" s="2" t="s">
        <v>68</v>
      </c>
      <c r="B5" s="2" t="s">
        <v>9</v>
      </c>
      <c r="D5">
        <v>4</v>
      </c>
      <c r="E5" s="3" t="s">
        <v>17</v>
      </c>
      <c r="F5">
        <v>1</v>
      </c>
    </row>
    <row r="6" spans="1:13" x14ac:dyDescent="0.3">
      <c r="A6" s="2" t="s">
        <v>41</v>
      </c>
      <c r="B6" s="2" t="s">
        <v>11</v>
      </c>
      <c r="D6">
        <v>5</v>
      </c>
      <c r="E6" s="3" t="s">
        <v>18</v>
      </c>
      <c r="F6">
        <v>1</v>
      </c>
    </row>
    <row r="7" spans="1:13" x14ac:dyDescent="0.3">
      <c r="A7" s="2" t="s">
        <v>43</v>
      </c>
      <c r="B7" s="2" t="s">
        <v>11</v>
      </c>
      <c r="D7">
        <v>6</v>
      </c>
      <c r="E7" s="3" t="s">
        <v>50</v>
      </c>
      <c r="F7">
        <v>0</v>
      </c>
    </row>
    <row r="8" spans="1:13" x14ac:dyDescent="0.3">
      <c r="A8" s="2" t="s">
        <v>64</v>
      </c>
      <c r="B8" s="2" t="s">
        <v>10</v>
      </c>
      <c r="D8">
        <v>7</v>
      </c>
      <c r="E8" s="3" t="s">
        <v>51</v>
      </c>
      <c r="F8">
        <v>0</v>
      </c>
    </row>
    <row r="9" spans="1:13" x14ac:dyDescent="0.3">
      <c r="A9" s="2" t="s">
        <v>65</v>
      </c>
      <c r="B9" s="2" t="s">
        <v>11</v>
      </c>
      <c r="D9">
        <v>8</v>
      </c>
      <c r="E9" s="3" t="s">
        <v>34</v>
      </c>
      <c r="F9">
        <v>0</v>
      </c>
    </row>
    <row r="10" spans="1:13" x14ac:dyDescent="0.3">
      <c r="A10" s="2" t="s">
        <v>63</v>
      </c>
      <c r="B10" s="2" t="s">
        <v>9</v>
      </c>
      <c r="D10">
        <v>9</v>
      </c>
      <c r="E10" s="3" t="s">
        <v>35</v>
      </c>
      <c r="F10">
        <v>0</v>
      </c>
    </row>
    <row r="11" spans="1:13" x14ac:dyDescent="0.3">
      <c r="A11" s="2" t="s">
        <v>44</v>
      </c>
      <c r="B11" s="2" t="s">
        <v>11</v>
      </c>
      <c r="D11">
        <v>10</v>
      </c>
      <c r="E11" s="3" t="s">
        <v>36</v>
      </c>
      <c r="F11">
        <v>0</v>
      </c>
    </row>
    <row r="12" spans="1:13" x14ac:dyDescent="0.3">
      <c r="A12" s="2" t="s">
        <v>45</v>
      </c>
      <c r="B12" s="2" t="s">
        <v>9</v>
      </c>
    </row>
    <row r="13" spans="1:13" x14ac:dyDescent="0.3">
      <c r="A13" s="2" t="s">
        <v>46</v>
      </c>
      <c r="B13" s="2" t="s">
        <v>10</v>
      </c>
    </row>
    <row r="14" spans="1:13" x14ac:dyDescent="0.3">
      <c r="A14" s="2" t="s">
        <v>47</v>
      </c>
      <c r="B14" s="2" t="s">
        <v>11</v>
      </c>
    </row>
    <row r="15" spans="1:13" x14ac:dyDescent="0.3">
      <c r="A15" s="2" t="s">
        <v>48</v>
      </c>
      <c r="B15" s="2" t="s">
        <v>11</v>
      </c>
    </row>
    <row r="16" spans="1:13" x14ac:dyDescent="0.3">
      <c r="A16" s="2" t="s">
        <v>49</v>
      </c>
      <c r="B16" s="2" t="s">
        <v>11</v>
      </c>
    </row>
    <row r="17" spans="1:2" x14ac:dyDescent="0.3">
      <c r="A17" s="2"/>
      <c r="B17" s="2"/>
    </row>
    <row r="18" spans="1:2" x14ac:dyDescent="0.3">
      <c r="A18" s="2"/>
      <c r="B18" s="2"/>
    </row>
    <row r="19" spans="1:2" x14ac:dyDescent="0.3">
      <c r="A19" s="2"/>
      <c r="B19" s="2"/>
    </row>
    <row r="20" spans="1:2" x14ac:dyDescent="0.3">
      <c r="A20" s="2"/>
      <c r="B20" s="2"/>
    </row>
    <row r="21" spans="1:2" x14ac:dyDescent="0.3">
      <c r="A21" s="2"/>
      <c r="B21" s="2"/>
    </row>
    <row r="22" spans="1:2" x14ac:dyDescent="0.3">
      <c r="A22" s="2"/>
      <c r="B22" s="2"/>
    </row>
    <row r="23" spans="1:2" x14ac:dyDescent="0.3">
      <c r="A23" s="2"/>
      <c r="B23" s="2"/>
    </row>
    <row r="24" spans="1:2" x14ac:dyDescent="0.3">
      <c r="A24" s="2"/>
      <c r="B24" s="2"/>
    </row>
    <row r="25" spans="1:2" x14ac:dyDescent="0.3">
      <c r="A25" s="2"/>
      <c r="B25" s="2"/>
    </row>
    <row r="26" spans="1:2" x14ac:dyDescent="0.3">
      <c r="A26" s="2"/>
      <c r="B26" s="2"/>
    </row>
    <row r="27" spans="1:2" x14ac:dyDescent="0.3">
      <c r="A27" s="2"/>
      <c r="B27" s="2"/>
    </row>
    <row r="28" spans="1:2" x14ac:dyDescent="0.3">
      <c r="A28" s="2"/>
      <c r="B28" s="2"/>
    </row>
    <row r="29" spans="1:2" x14ac:dyDescent="0.3">
      <c r="A29" s="2"/>
      <c r="B29" s="2"/>
    </row>
    <row r="30" spans="1:2" x14ac:dyDescent="0.3">
      <c r="A30" s="2"/>
      <c r="B30" s="2"/>
    </row>
    <row r="31" spans="1:2" x14ac:dyDescent="0.3">
      <c r="A31" s="2"/>
      <c r="B31" s="2"/>
    </row>
    <row r="32" spans="1:2" x14ac:dyDescent="0.3">
      <c r="A32" s="2"/>
      <c r="B32" s="2"/>
    </row>
    <row r="33" spans="1:2" x14ac:dyDescent="0.3">
      <c r="A33" s="2"/>
      <c r="B33" s="2"/>
    </row>
    <row r="34" spans="1:2" x14ac:dyDescent="0.3">
      <c r="A34" s="2"/>
      <c r="B34" s="2"/>
    </row>
    <row r="35" spans="1:2" x14ac:dyDescent="0.3">
      <c r="A35" s="2"/>
      <c r="B35" s="2"/>
    </row>
    <row r="36" spans="1:2" x14ac:dyDescent="0.3">
      <c r="A36" s="2"/>
      <c r="B36" s="2"/>
    </row>
    <row r="37" spans="1:2" x14ac:dyDescent="0.3">
      <c r="A37" s="2"/>
      <c r="B37" s="2"/>
    </row>
    <row r="38" spans="1:2" x14ac:dyDescent="0.3">
      <c r="A38" s="2"/>
      <c r="B38" s="2"/>
    </row>
    <row r="39" spans="1:2" x14ac:dyDescent="0.3">
      <c r="A39" s="2"/>
      <c r="B39" s="2"/>
    </row>
    <row r="40" spans="1:2" x14ac:dyDescent="0.3">
      <c r="A40" s="2"/>
      <c r="B40" s="2"/>
    </row>
    <row r="41" spans="1:2" x14ac:dyDescent="0.3">
      <c r="A41" s="2"/>
      <c r="B41" s="2"/>
    </row>
    <row r="42" spans="1:2" x14ac:dyDescent="0.3">
      <c r="A42" s="2"/>
      <c r="B42" s="2"/>
    </row>
    <row r="43" spans="1:2" x14ac:dyDescent="0.3">
      <c r="A43" s="2"/>
      <c r="B43" s="2"/>
    </row>
    <row r="44" spans="1:2" x14ac:dyDescent="0.3">
      <c r="A44" s="2"/>
      <c r="B44" s="2"/>
    </row>
    <row r="45" spans="1:2" x14ac:dyDescent="0.3">
      <c r="A45" s="2"/>
      <c r="B45" s="2"/>
    </row>
    <row r="46" spans="1:2" x14ac:dyDescent="0.3">
      <c r="A46" s="2"/>
      <c r="B46" s="2"/>
    </row>
    <row r="47" spans="1:2" x14ac:dyDescent="0.3">
      <c r="A47" s="2"/>
      <c r="B47" s="2"/>
    </row>
    <row r="48" spans="1:2" x14ac:dyDescent="0.3">
      <c r="A48" s="2"/>
      <c r="B48" s="2"/>
    </row>
    <row r="49" spans="1:2" x14ac:dyDescent="0.3">
      <c r="A49" s="2"/>
      <c r="B49" s="2"/>
    </row>
    <row r="50" spans="1:2" x14ac:dyDescent="0.3">
      <c r="A50" s="2"/>
      <c r="B50" s="2"/>
    </row>
    <row r="51" spans="1:2" x14ac:dyDescent="0.3">
      <c r="A51" s="2"/>
      <c r="B51" s="2"/>
    </row>
  </sheetData>
  <dataValidations count="1">
    <dataValidation type="list" allowBlank="1" showInputMessage="1" showErrorMessage="1" sqref="B2:B51" xr:uid="{7C257407-B8FD-4631-AFD3-6071783A38DB}">
      <formula1>ClassList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7ED6AF-1C90-4724-B91C-44928CCCFA19}">
  <sheetPr>
    <tabColor theme="0"/>
  </sheetPr>
  <dimension ref="A1:AF55"/>
  <sheetViews>
    <sheetView zoomScale="85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O19" sqref="O19"/>
    </sheetView>
  </sheetViews>
  <sheetFormatPr defaultRowHeight="14.4" x14ac:dyDescent="0.3"/>
  <cols>
    <col min="1" max="1" width="22.33203125" customWidth="1"/>
    <col min="3" max="3" width="2.6640625" customWidth="1"/>
    <col min="4" max="4" width="10.6640625" style="32" bestFit="1" customWidth="1"/>
    <col min="5" max="5" width="8.6640625" style="35"/>
    <col min="7" max="7" width="8.6640625" style="35"/>
    <col min="9" max="9" width="8.6640625" style="35"/>
    <col min="11" max="11" width="8.6640625" style="35"/>
    <col min="13" max="13" width="8.6640625" style="35"/>
    <col min="15" max="15" width="8.6640625" style="35"/>
    <col min="17" max="17" width="8.6640625" style="35"/>
    <col min="19" max="19" width="8.6640625" style="35"/>
    <col min="21" max="21" width="8.6640625" style="35"/>
    <col min="23" max="23" width="8.6640625" style="35"/>
    <col min="24" max="24" width="10.33203125" bestFit="1" customWidth="1"/>
    <col min="25" max="25" width="10.33203125" customWidth="1"/>
    <col min="26" max="26" width="2.5546875" customWidth="1"/>
    <col min="27" max="27" width="9.33203125" hidden="1" customWidth="1"/>
    <col min="28" max="28" width="12.6640625" customWidth="1"/>
    <col min="29" max="29" width="11.5546875" hidden="1" customWidth="1"/>
    <col min="30" max="30" width="3" customWidth="1"/>
    <col min="31" max="31" width="9.33203125" customWidth="1"/>
    <col min="32" max="32" width="11.5546875" bestFit="1" customWidth="1"/>
  </cols>
  <sheetData>
    <row r="1" spans="1:32" x14ac:dyDescent="0.3">
      <c r="A1" s="1" t="s">
        <v>24</v>
      </c>
      <c r="D1" s="30" t="s">
        <v>27</v>
      </c>
      <c r="E1" s="33">
        <f>Setup!F2</f>
        <v>1</v>
      </c>
      <c r="F1" s="10" t="s">
        <v>28</v>
      </c>
      <c r="G1" s="36">
        <f>Setup!F3</f>
        <v>1</v>
      </c>
      <c r="H1" s="11" t="s">
        <v>29</v>
      </c>
      <c r="I1" s="38">
        <f>Setup!F4</f>
        <v>1</v>
      </c>
      <c r="J1" s="12" t="s">
        <v>30</v>
      </c>
      <c r="K1" s="40">
        <f>Setup!F5</f>
        <v>1</v>
      </c>
      <c r="L1" s="13" t="s">
        <v>31</v>
      </c>
      <c r="M1" s="42">
        <f>Setup!F6</f>
        <v>1</v>
      </c>
      <c r="N1" s="14" t="s">
        <v>32</v>
      </c>
      <c r="O1" s="44">
        <f>Setup!F7</f>
        <v>0</v>
      </c>
      <c r="P1" s="15" t="s">
        <v>33</v>
      </c>
      <c r="Q1" s="46">
        <f>Setup!F8</f>
        <v>0</v>
      </c>
      <c r="R1" s="16" t="s">
        <v>34</v>
      </c>
      <c r="S1" s="48">
        <f>Setup!F9</f>
        <v>0</v>
      </c>
      <c r="T1" s="17" t="s">
        <v>35</v>
      </c>
      <c r="U1" s="50">
        <f>Setup!F10</f>
        <v>0</v>
      </c>
      <c r="V1" s="18" t="s">
        <v>36</v>
      </c>
      <c r="W1" s="52">
        <f>Setup!F11</f>
        <v>0</v>
      </c>
    </row>
    <row r="2" spans="1:32" x14ac:dyDescent="0.3">
      <c r="D2" s="30" t="str">
        <f>Setup!E2</f>
        <v>Team Run</v>
      </c>
      <c r="E2" s="33"/>
      <c r="F2" s="10" t="str">
        <f>Setup!E3</f>
        <v>Rope Bridge</v>
      </c>
      <c r="G2" s="36"/>
      <c r="H2" s="11" t="str">
        <f>Setup!E4</f>
        <v>PTT</v>
      </c>
      <c r="I2" s="38"/>
      <c r="J2" s="12" t="str">
        <f>Setup!E5</f>
        <v>Tire Flip</v>
      </c>
      <c r="K2" s="40"/>
      <c r="L2" s="13" t="str">
        <f>Setup!E6</f>
        <v>Gauntlet/CCR</v>
      </c>
      <c r="M2" s="42"/>
      <c r="N2" s="14" t="str">
        <f>Setup!E7</f>
        <v>Ultimate Raider - Male</v>
      </c>
      <c r="O2" s="44"/>
      <c r="P2" s="15" t="str">
        <f>Setup!E8</f>
        <v>Ultimate Raider - Female</v>
      </c>
      <c r="Q2" s="46"/>
      <c r="R2" s="16" t="str">
        <f>Setup!E9</f>
        <v>Event 8</v>
      </c>
      <c r="S2" s="48"/>
      <c r="T2" s="17" t="str">
        <f>Setup!E10</f>
        <v>Event 9</v>
      </c>
      <c r="U2" s="50"/>
      <c r="V2" s="18" t="str">
        <f>Setup!E11</f>
        <v>Event 10</v>
      </c>
      <c r="W2" s="52"/>
    </row>
    <row r="3" spans="1:32" x14ac:dyDescent="0.3">
      <c r="A3" s="8" t="s">
        <v>4</v>
      </c>
      <c r="B3" s="8" t="s">
        <v>5</v>
      </c>
      <c r="C3" s="9"/>
      <c r="D3" s="31" t="s">
        <v>1</v>
      </c>
      <c r="E3" s="34" t="s">
        <v>23</v>
      </c>
      <c r="F3" s="19" t="s">
        <v>1</v>
      </c>
      <c r="G3" s="37" t="s">
        <v>23</v>
      </c>
      <c r="H3" s="20" t="s">
        <v>1</v>
      </c>
      <c r="I3" s="39" t="s">
        <v>23</v>
      </c>
      <c r="J3" s="21" t="s">
        <v>1</v>
      </c>
      <c r="K3" s="41" t="s">
        <v>23</v>
      </c>
      <c r="L3" s="22" t="s">
        <v>1</v>
      </c>
      <c r="M3" s="43" t="s">
        <v>23</v>
      </c>
      <c r="N3" s="23" t="s">
        <v>1</v>
      </c>
      <c r="O3" s="45" t="s">
        <v>23</v>
      </c>
      <c r="P3" s="24" t="s">
        <v>1</v>
      </c>
      <c r="Q3" s="47" t="s">
        <v>23</v>
      </c>
      <c r="R3" s="25" t="s">
        <v>1</v>
      </c>
      <c r="S3" s="49" t="s">
        <v>23</v>
      </c>
      <c r="T3" s="26" t="s">
        <v>1</v>
      </c>
      <c r="U3" s="51" t="s">
        <v>23</v>
      </c>
      <c r="V3" s="27" t="s">
        <v>1</v>
      </c>
      <c r="W3" s="53" t="s">
        <v>23</v>
      </c>
      <c r="X3" s="8" t="s">
        <v>25</v>
      </c>
      <c r="Y3" s="8" t="s">
        <v>61</v>
      </c>
      <c r="Z3" s="8"/>
      <c r="AA3" s="8" t="s">
        <v>37</v>
      </c>
      <c r="AB3" s="8" t="s">
        <v>62</v>
      </c>
      <c r="AC3" s="8" t="s">
        <v>59</v>
      </c>
      <c r="AD3" s="8"/>
      <c r="AE3" s="8"/>
      <c r="AF3" s="8"/>
    </row>
    <row r="4" spans="1:32" x14ac:dyDescent="0.3">
      <c r="A4" t="str">
        <f>TEXT(Setup!A2,"")</f>
        <v>Carrollton 1</v>
      </c>
      <c r="B4" t="str">
        <f>TEXT(Setup!B2,"")</f>
        <v>Male</v>
      </c>
      <c r="D4" s="61">
        <f>Run!$E3</f>
        <v>7.9745370370370369E-3</v>
      </c>
      <c r="E4" s="35">
        <f>IFERROR(Run!$F3*$E$1,"")</f>
        <v>1</v>
      </c>
      <c r="F4" s="61">
        <f>'Rope Bridge'!$E3</f>
        <v>1.9791666666666668E-3</v>
      </c>
      <c r="G4" s="35">
        <f>IFERROR('Rope Bridge'!$H3*$G$1,"")</f>
        <v>1</v>
      </c>
      <c r="H4" s="61">
        <v>0.15347222222222223</v>
      </c>
      <c r="I4" s="35">
        <f>IFERROR(ptt!$H3*$I$1,"")</f>
        <v>1</v>
      </c>
      <c r="J4" s="61">
        <f>'Tire Flip'!$E3</f>
        <v>9.3749999999999997E-4</v>
      </c>
      <c r="K4" s="35">
        <f>IFERROR('Tire Flip'!$H3*$K$1,"")</f>
        <v>1</v>
      </c>
      <c r="L4" s="61">
        <f>'Gauntlet CCR'!$E3</f>
        <v>8.6574074074074071E-3</v>
      </c>
      <c r="M4" s="35">
        <f>IFERROR('Gauntlet CCR'!$H3*$M$1,"")</f>
        <v>2</v>
      </c>
      <c r="N4" s="61" t="str">
        <f>'Ultimate Raider Male'!$E3</f>
        <v/>
      </c>
      <c r="O4" s="35" t="str">
        <f>IFERROR('Ultimate Raider Male'!$H3*$O$1,"")</f>
        <v/>
      </c>
      <c r="P4" s="61" t="str">
        <f>'Ultimate Raider Female'!$E3</f>
        <v/>
      </c>
      <c r="Q4" s="35" t="str">
        <f>IFERROR('Ultimate Raider Female'!$H3*$Q$1,"")</f>
        <v/>
      </c>
      <c r="R4" s="61" t="str">
        <f>'Event 8'!$E3</f>
        <v/>
      </c>
      <c r="S4" s="35" t="str">
        <f>IFERROR('Event 8'!$F3*$S$1,"")</f>
        <v/>
      </c>
      <c r="T4" s="61" t="str">
        <f>'Event 9'!$E3</f>
        <v/>
      </c>
      <c r="U4" s="35" t="str">
        <f>IFERROR('Event 9'!$F3*$U$1,"")</f>
        <v/>
      </c>
      <c r="V4" s="61" t="str">
        <f>'Event 10'!$E3</f>
        <v/>
      </c>
      <c r="W4" s="35" t="str">
        <f>IFERROR('Event 10'!$F3*$W$1,"")</f>
        <v/>
      </c>
      <c r="X4">
        <f t="shared" ref="X4:X53" si="0">IF(A4&lt;&gt;"",SUM(W4,U4,S4,Q4,O4,M4,K4,I4,G4,E4),"")</f>
        <v>6</v>
      </c>
      <c r="Y4" t="s">
        <v>117</v>
      </c>
      <c r="Z4" t="str">
        <f>IF(Y4&lt;&gt;"",IF(COUNTIFS(B:B,B4,Y:Y,Y4)&gt;1,"T",""),"")</f>
        <v/>
      </c>
      <c r="AA4" t="e">
        <f>IF(Y4&lt;&gt;"",Y4+AC4,"")</f>
        <v>#VALUE!</v>
      </c>
      <c r="AB4" t="e" cm="1">
        <f t="array" ref="AB4">IF(AA4="","",+SUMPRODUCT((B$4:B$53=B4)*(AA$4:AA$53&lt;AA4))+1)</f>
        <v>#VALUE!</v>
      </c>
      <c r="AC4">
        <f>IF(X4&lt;&gt;"",_xlfn.XLOOKUP(A4,Run!A:A,Run!E:E),"")</f>
        <v>7.9745370370370369E-3</v>
      </c>
    </row>
    <row r="5" spans="1:32" x14ac:dyDescent="0.3">
      <c r="A5" t="str">
        <f>TEXT(Setup!A3,"")</f>
        <v>Carrollton 2</v>
      </c>
      <c r="B5" t="str">
        <f>TEXT(Setup!B3,"")</f>
        <v>Female</v>
      </c>
      <c r="D5" s="61">
        <f>Run!$E4</f>
        <v>1.1724537037037037E-2</v>
      </c>
      <c r="E5" s="35">
        <f>IFERROR(Run!$F4*$E$1,"")</f>
        <v>3</v>
      </c>
      <c r="F5" s="61">
        <f>'Rope Bridge'!$E4</f>
        <v>3.0324074074074073E-3</v>
      </c>
      <c r="G5" s="35">
        <f>IFERROR('Rope Bridge'!$H4*$G$1,"")</f>
        <v>2</v>
      </c>
      <c r="H5" s="61">
        <f>ptt!$E4</f>
        <v>4.5949074074074078E-3</v>
      </c>
      <c r="I5" s="35">
        <f>IFERROR(ptt!$H4*$I$1,"")</f>
        <v>4</v>
      </c>
      <c r="J5" s="61">
        <f>'Tire Flip'!$E4</f>
        <v>9.2592592592592596E-4</v>
      </c>
      <c r="K5" s="35">
        <f>IFERROR('Tire Flip'!$H4*$K$1,"")</f>
        <v>1</v>
      </c>
      <c r="L5" s="61">
        <f>'Gauntlet CCR'!$E4</f>
        <v>9.8726851851851857E-3</v>
      </c>
      <c r="M5" s="35">
        <f>IFERROR('Gauntlet CCR'!$H4*$M$1,"")</f>
        <v>3</v>
      </c>
      <c r="N5" s="61" t="str">
        <f>'Ultimate Raider Male'!$E4</f>
        <v/>
      </c>
      <c r="O5" s="35" t="str">
        <f>IFERROR('Ultimate Raider Male'!$H4*$O$1,"")</f>
        <v/>
      </c>
      <c r="P5" s="61" t="str">
        <f>'Ultimate Raider Female'!$E4</f>
        <v/>
      </c>
      <c r="Q5" s="35" t="str">
        <f>IFERROR('Ultimate Raider Female'!$H4*$Q$1,"")</f>
        <v/>
      </c>
      <c r="R5" s="61" t="str">
        <f>'Event 8'!$E4</f>
        <v/>
      </c>
      <c r="S5" s="35" t="str">
        <f>IFERROR('Event 8'!$F4*$S$1,"")</f>
        <v/>
      </c>
      <c r="T5" s="61" t="str">
        <f>'Event 9'!$E4</f>
        <v/>
      </c>
      <c r="U5" s="35" t="str">
        <f>IFERROR('Event 9'!$F4*$U$1,"")</f>
        <v/>
      </c>
      <c r="V5" s="61" t="str">
        <f>'Event 10'!$E4</f>
        <v/>
      </c>
      <c r="W5" s="35" t="str">
        <f>IFERROR('Event 10'!$F4*$W$1,"")</f>
        <v/>
      </c>
      <c r="X5">
        <f t="shared" si="0"/>
        <v>13</v>
      </c>
      <c r="Y5" cm="1">
        <f t="array" ref="Y5">IF(X5&lt;&gt;"",SUMPRODUCT((B$4:B$53=B5)*(X$4:X$53&lt;X5))+1,"")</f>
        <v>3</v>
      </c>
      <c r="Z5" t="str">
        <f t="shared" ref="Z5:Z53" si="1">IF(Y5&lt;&gt;"",IF(COUNTIFS(B:B,B5,Y:Y,Y5)&gt;1,"T",""),"")</f>
        <v/>
      </c>
      <c r="AA5">
        <f t="shared" ref="AA5:AA53" si="2">IF(Y5&lt;&gt;"",Y5+AC5,"")</f>
        <v>3.0117245370370371</v>
      </c>
      <c r="AB5" t="e" cm="1">
        <f t="array" ref="AB5">IF(AA5="","",+SUMPRODUCT((B$4:B$53=B5)*(AA$4:AA$53&lt;AA5))+1)</f>
        <v>#VALUE!</v>
      </c>
      <c r="AC5">
        <f>IF(X5&lt;&gt;"",_xlfn.XLOOKUP(A5,Run!A:A,Run!E:E),"")</f>
        <v>1.1724537037037037E-2</v>
      </c>
    </row>
    <row r="6" spans="1:32" x14ac:dyDescent="0.3">
      <c r="A6" t="str">
        <f>TEXT(Setup!A4,"")</f>
        <v>Cherokee 1</v>
      </c>
      <c r="B6" t="str">
        <f>TEXT(Setup!B4,"")</f>
        <v>Female</v>
      </c>
      <c r="D6" s="61">
        <f>Run!$E5</f>
        <v>1.0092592592592592E-2</v>
      </c>
      <c r="E6" s="35">
        <f>IFERROR(Run!$F5*$E$1,"")</f>
        <v>1</v>
      </c>
      <c r="F6" s="61">
        <f>'Rope Bridge'!$E5</f>
        <v>3.3217592592592591E-3</v>
      </c>
      <c r="G6" s="35">
        <f>IFERROR('Rope Bridge'!$H5*$G$1,"")</f>
        <v>4</v>
      </c>
      <c r="H6" s="61">
        <f>ptt!$E5</f>
        <v>3.1597222222222222E-3</v>
      </c>
      <c r="I6" s="35">
        <f>IFERROR(ptt!$H5*$I$1,"")</f>
        <v>1</v>
      </c>
      <c r="J6" s="61">
        <f>'Tire Flip'!$E5</f>
        <v>9.3749999999999997E-4</v>
      </c>
      <c r="K6" s="35">
        <f>IFERROR('Tire Flip'!$H5*$K$1,"")</f>
        <v>2</v>
      </c>
      <c r="L6" s="61"/>
      <c r="M6" s="35">
        <f>IFERROR('Gauntlet CCR'!$H5*$M$1,"")</f>
        <v>1</v>
      </c>
      <c r="N6" s="61" t="str">
        <f>'Ultimate Raider Male'!$E5</f>
        <v/>
      </c>
      <c r="O6" s="35" t="str">
        <f>IFERROR('Ultimate Raider Male'!$H5*$O$1,"")</f>
        <v/>
      </c>
      <c r="P6" s="61" t="str">
        <f>'Ultimate Raider Female'!$E5</f>
        <v/>
      </c>
      <c r="Q6" s="35" t="str">
        <f>IFERROR('Ultimate Raider Female'!$H5*$Q$1,"")</f>
        <v/>
      </c>
      <c r="R6" s="61" t="str">
        <f>'Event 8'!$E5</f>
        <v/>
      </c>
      <c r="S6" s="35" t="str">
        <f>IFERROR('Event 8'!$F5*$S$1,"")</f>
        <v/>
      </c>
      <c r="T6" s="61" t="str">
        <f>'Event 9'!$E5</f>
        <v/>
      </c>
      <c r="U6" s="35" t="str">
        <f>IFERROR('Event 9'!$F5*$U$1,"")</f>
        <v/>
      </c>
      <c r="V6" s="61" t="str">
        <f>'Event 10'!$E5</f>
        <v/>
      </c>
      <c r="W6" s="35" t="str">
        <f>IFERROR('Event 10'!$F5*$W$1,"")</f>
        <v/>
      </c>
      <c r="X6">
        <f t="shared" si="0"/>
        <v>9</v>
      </c>
      <c r="Y6" cm="1">
        <f t="array" ref="Y6">IF(X6&lt;&gt;"",SUMPRODUCT((B$4:B$53=B6)*(X$4:X$53&lt;X6))+1,"")</f>
        <v>1</v>
      </c>
      <c r="Z6" t="str">
        <f t="shared" si="1"/>
        <v/>
      </c>
      <c r="AA6">
        <f t="shared" si="2"/>
        <v>1.0100925925925925</v>
      </c>
      <c r="AB6" t="e" cm="1">
        <f t="array" ref="AB6">IF(AA6="","",+SUMPRODUCT((B$4:B$53=B6)*(AA$4:AA$53&lt;AA6))+1)</f>
        <v>#VALUE!</v>
      </c>
      <c r="AC6">
        <f>IF(X6&lt;&gt;"",_xlfn.XLOOKUP(A6,Run!A:A,Run!E:E),"")</f>
        <v>1.0092592592592592E-2</v>
      </c>
    </row>
    <row r="7" spans="1:32" x14ac:dyDescent="0.3">
      <c r="A7" t="str">
        <f>TEXT(Setup!A5,"")</f>
        <v>Cherokee 1</v>
      </c>
      <c r="B7" t="str">
        <f>TEXT(Setup!B5,"")</f>
        <v>Male</v>
      </c>
      <c r="D7" s="61">
        <f>Run!$E6</f>
        <v>8.564814814814815E-3</v>
      </c>
      <c r="E7" s="35">
        <f>IFERROR(Run!$F6*$E$1,"")</f>
        <v>2</v>
      </c>
      <c r="F7" s="61">
        <f>'Rope Bridge'!$E6</f>
        <v>3.6689814814814814E-3</v>
      </c>
      <c r="G7" s="35">
        <f>IFERROR('Rope Bridge'!$H6*$G$1,"")</f>
        <v>4</v>
      </c>
      <c r="H7" s="61">
        <f>ptt!$E6</f>
        <v>3.0555555555555557E-3</v>
      </c>
      <c r="I7" s="35">
        <f>IFERROR(ptt!$H6*$I$1,"")</f>
        <v>2</v>
      </c>
      <c r="J7" s="61">
        <f>'Tire Flip'!$E6</f>
        <v>9.6064814814814819E-4</v>
      </c>
      <c r="K7" s="35">
        <f>IFERROR('Tire Flip'!$H6*$K$1,"")</f>
        <v>2</v>
      </c>
      <c r="L7" s="61">
        <f>'Gauntlet CCR'!$E6</f>
        <v>8.1134259259259267E-3</v>
      </c>
      <c r="M7" s="35">
        <f>IFERROR('Gauntlet CCR'!$H6*$M$1,"")</f>
        <v>1</v>
      </c>
      <c r="N7" s="61">
        <f>'Ultimate Raider Male'!$E6</f>
        <v>1.5625000000000001E-3</v>
      </c>
      <c r="O7" s="35">
        <f>IFERROR('Ultimate Raider Male'!$H6*$O$1,"")</f>
        <v>0</v>
      </c>
      <c r="P7" s="61" t="str">
        <f>'Ultimate Raider Female'!$E6</f>
        <v/>
      </c>
      <c r="Q7" s="35" t="str">
        <f>IFERROR('Ultimate Raider Female'!$H6*$Q$1,"")</f>
        <v/>
      </c>
      <c r="R7" s="61" t="str">
        <f>'Event 8'!$E6</f>
        <v/>
      </c>
      <c r="S7" s="35" t="str">
        <f>IFERROR('Event 8'!$F6*$S$1,"")</f>
        <v/>
      </c>
      <c r="T7" s="61" t="str">
        <f>'Event 9'!$E6</f>
        <v/>
      </c>
      <c r="U7" s="35" t="str">
        <f>IFERROR('Event 9'!$F6*$U$1,"")</f>
        <v/>
      </c>
      <c r="V7" s="61" t="str">
        <f>'Event 10'!$E6</f>
        <v/>
      </c>
      <c r="W7" s="35" t="str">
        <f>IFERROR('Event 10'!$F6*$W$1,"")</f>
        <v/>
      </c>
      <c r="X7">
        <f t="shared" si="0"/>
        <v>11</v>
      </c>
      <c r="Y7" cm="1">
        <f t="array" ref="Y7">IF(X7&lt;&gt;"",SUMPRODUCT((B$4:B$53=B7)*(X$4:X$53&lt;X7))+1,"")</f>
        <v>2</v>
      </c>
      <c r="Z7" t="str">
        <f t="shared" si="1"/>
        <v/>
      </c>
      <c r="AA7">
        <f t="shared" si="2"/>
        <v>2.0100925925925925</v>
      </c>
      <c r="AB7" t="e" cm="1">
        <f t="array" ref="AB7">IF(AA7="","",+SUMPRODUCT((B$4:B$53=B7)*(AA$4:AA$53&lt;AA7))+1)</f>
        <v>#VALUE!</v>
      </c>
      <c r="AC7">
        <f>IF(X7&lt;&gt;"",_xlfn.XLOOKUP(A7,Run!A:A,Run!E:E),"")</f>
        <v>1.0092592592592592E-2</v>
      </c>
    </row>
    <row r="8" spans="1:32" x14ac:dyDescent="0.3">
      <c r="A8" t="str">
        <f>TEXT(Setup!A6,"")</f>
        <v>Daniel</v>
      </c>
      <c r="B8" t="str">
        <f>TEXT(Setup!B6,"")</f>
        <v>Mixed</v>
      </c>
      <c r="D8" s="61">
        <f>Run!$E7</f>
        <v>1.0811689814814814E-2</v>
      </c>
      <c r="E8" s="35">
        <f>IFERROR(Run!$F7*$E$1,"")</f>
        <v>3</v>
      </c>
      <c r="F8" s="61">
        <f>'Rope Bridge'!$E7</f>
        <v>2.4421296296296296E-3</v>
      </c>
      <c r="G8" s="35">
        <f>IFERROR('Rope Bridge'!$H7*$G$1,"")</f>
        <v>2</v>
      </c>
      <c r="H8" s="61"/>
      <c r="I8" s="35">
        <f>IFERROR(ptt!$H7*$I$1,"")</f>
        <v>5</v>
      </c>
      <c r="J8" s="61">
        <f>'Tire Flip'!$E7</f>
        <v>1.0300925925925926E-3</v>
      </c>
      <c r="K8" s="35">
        <f>IFERROR('Tire Flip'!$H7*$K$1,"")</f>
        <v>1</v>
      </c>
      <c r="L8" s="61">
        <f>'Gauntlet CCR'!$E7</f>
        <v>9.6759259259259264E-3</v>
      </c>
      <c r="M8" s="35">
        <f>IFERROR('Gauntlet CCR'!$H7*$M$1,"")</f>
        <v>3</v>
      </c>
      <c r="N8" s="61" t="str">
        <f>'Ultimate Raider Male'!$E7</f>
        <v/>
      </c>
      <c r="O8" s="35" t="str">
        <f>IFERROR('Ultimate Raider Male'!$H7*$O$1,"")</f>
        <v/>
      </c>
      <c r="P8" s="61" t="str">
        <f>'Ultimate Raider Female'!$E7</f>
        <v/>
      </c>
      <c r="Q8" s="35" t="str">
        <f>IFERROR('Ultimate Raider Female'!$H7*$Q$1,"")</f>
        <v/>
      </c>
      <c r="R8" s="61" t="str">
        <f>'Event 8'!$E7</f>
        <v/>
      </c>
      <c r="S8" s="35" t="str">
        <f>IFERROR('Event 8'!$F7*$S$1,"")</f>
        <v/>
      </c>
      <c r="T8" s="61" t="str">
        <f>'Event 9'!$E7</f>
        <v/>
      </c>
      <c r="U8" s="35" t="str">
        <f>IFERROR('Event 9'!$F7*$U$1,"")</f>
        <v/>
      </c>
      <c r="V8" s="61" t="str">
        <f>'Event 10'!$E7</f>
        <v/>
      </c>
      <c r="W8" s="35" t="str">
        <f>IFERROR('Event 10'!$F7*$W$1,"")</f>
        <v/>
      </c>
      <c r="X8">
        <f t="shared" si="0"/>
        <v>14</v>
      </c>
      <c r="Y8" cm="1">
        <f t="array" ref="Y8">IF(X8&lt;&gt;"",SUMPRODUCT((B$4:B$53=B8)*(X$4:X$53&lt;X8))+1,"")</f>
        <v>3</v>
      </c>
      <c r="Z8" t="str">
        <f t="shared" si="1"/>
        <v/>
      </c>
      <c r="AA8">
        <f t="shared" si="2"/>
        <v>3.010811689814815</v>
      </c>
      <c r="AB8" t="e" cm="1">
        <f t="array" ref="AB8">IF(AA8="","",+SUMPRODUCT((B$4:B$53=B8)*(AA$4:AA$53&lt;AA8))+1)</f>
        <v>#VALUE!</v>
      </c>
      <c r="AC8">
        <f>IF(X8&lt;&gt;"",_xlfn.XLOOKUP(A8,Run!A:A,Run!E:E),"")</f>
        <v>1.0811689814814814E-2</v>
      </c>
    </row>
    <row r="9" spans="1:32" x14ac:dyDescent="0.3">
      <c r="A9" t="str">
        <f>TEXT(Setup!A7,"")</f>
        <v>Jefferson</v>
      </c>
      <c r="B9" t="str">
        <f>TEXT(Setup!B7,"")</f>
        <v>Mixed</v>
      </c>
      <c r="D9" s="61">
        <f>Run!$E8</f>
        <v>1.0422244727366255E-2</v>
      </c>
      <c r="E9" s="35">
        <f>IFERROR(Run!$F8*$E$1,"")</f>
        <v>2</v>
      </c>
      <c r="F9" s="61">
        <f>'Rope Bridge'!$E8</f>
        <v>2.9629629629629628E-3</v>
      </c>
      <c r="G9" s="35">
        <f>IFERROR('Rope Bridge'!$H8*$G$1,"")</f>
        <v>3</v>
      </c>
      <c r="H9" s="61">
        <f>ptt!$E8</f>
        <v>2.7777777777777779E-3</v>
      </c>
      <c r="I9" s="35">
        <f>IFERROR(ptt!$H8*$I$1,"")</f>
        <v>1</v>
      </c>
      <c r="J9" s="61">
        <f>'Tire Flip'!$E8</f>
        <v>1.1111111111111111E-3</v>
      </c>
      <c r="K9" s="35">
        <f>IFERROR('Tire Flip'!$H8*$K$1,"")</f>
        <v>4</v>
      </c>
      <c r="L9" s="61">
        <f>'Gauntlet CCR'!$E8</f>
        <v>1.1817129629629629E-2</v>
      </c>
      <c r="M9" s="35">
        <f>IFERROR('Gauntlet CCR'!$H8*$M$1,"")</f>
        <v>5</v>
      </c>
      <c r="N9" s="61" t="str">
        <f>'Ultimate Raider Male'!$E8</f>
        <v/>
      </c>
      <c r="O9" s="35" t="str">
        <f>IFERROR('Ultimate Raider Male'!$H8*$O$1,"")</f>
        <v/>
      </c>
      <c r="P9" s="61" t="str">
        <f>'Ultimate Raider Female'!$E8</f>
        <v/>
      </c>
      <c r="Q9" s="35" t="str">
        <f>IFERROR('Ultimate Raider Female'!$H8*$Q$1,"")</f>
        <v/>
      </c>
      <c r="R9" s="61" t="str">
        <f>'Event 8'!$E8</f>
        <v/>
      </c>
      <c r="S9" s="35" t="str">
        <f>IFERROR('Event 8'!$F8*$S$1,"")</f>
        <v/>
      </c>
      <c r="T9" s="61" t="str">
        <f>'Event 9'!$E8</f>
        <v/>
      </c>
      <c r="U9" s="35" t="str">
        <f>IFERROR('Event 9'!$F8*$U$1,"")</f>
        <v/>
      </c>
      <c r="V9" s="61" t="str">
        <f>'Event 10'!$E8</f>
        <v/>
      </c>
      <c r="W9" s="35" t="str">
        <f>IFERROR('Event 10'!$F8*$W$1,"")</f>
        <v/>
      </c>
      <c r="X9">
        <f t="shared" si="0"/>
        <v>15</v>
      </c>
      <c r="Y9" cm="1">
        <f t="array" ref="Y9">IF(X9&lt;&gt;"",SUMPRODUCT((B$4:B$53=B9)*(X$4:X$53&lt;X9))+1,"")</f>
        <v>4</v>
      </c>
      <c r="Z9" t="str">
        <f t="shared" si="1"/>
        <v/>
      </c>
      <c r="AA9">
        <f t="shared" si="2"/>
        <v>4.0104222447273665</v>
      </c>
      <c r="AB9" t="e" cm="1">
        <f t="array" ref="AB9">IF(AA9="","",+SUMPRODUCT((B$4:B$53=B9)*(AA$4:AA$53&lt;AA9))+1)</f>
        <v>#VALUE!</v>
      </c>
      <c r="AC9">
        <f>IF(X9&lt;&gt;"",_xlfn.XLOOKUP(A9,Run!A:A,Run!E:E),"")</f>
        <v>1.0422244727366255E-2</v>
      </c>
    </row>
    <row r="10" spans="1:32" x14ac:dyDescent="0.3">
      <c r="A10" t="str">
        <f>TEXT(Setup!A8,"")</f>
        <v>N. Gwinnett 2</v>
      </c>
      <c r="B10" t="str">
        <f>TEXT(Setup!B8,"")</f>
        <v>Female</v>
      </c>
      <c r="D10" s="61">
        <f>Run!$E9</f>
        <v>1.2076620370370371E-2</v>
      </c>
      <c r="E10" s="35">
        <f>IFERROR(Run!$F9*$E$1,"")</f>
        <v>4</v>
      </c>
      <c r="F10" s="61">
        <f>'Rope Bridge'!$E9</f>
        <v>3.0902777777777777E-3</v>
      </c>
      <c r="G10" s="35">
        <f>IFERROR('Rope Bridge'!$H9*$G$1,"")</f>
        <v>3</v>
      </c>
      <c r="H10" s="61">
        <f>ptt!$E9</f>
        <v>4.0277777777777777E-3</v>
      </c>
      <c r="I10" s="35">
        <f>IFERROR(ptt!$H9*$I$1,"")</f>
        <v>2</v>
      </c>
      <c r="J10" s="61">
        <f>'Tire Flip'!$E9</f>
        <v>1.2962962962962963E-3</v>
      </c>
      <c r="K10" s="35">
        <f>IFERROR('Tire Flip'!$H9*$K$1,"")</f>
        <v>4</v>
      </c>
      <c r="L10" s="61">
        <f>'Gauntlet CCR'!$E9</f>
        <v>1.2905092592592593E-2</v>
      </c>
      <c r="M10" s="35">
        <f>IFERROR('Gauntlet CCR'!$H9*$M$1,"")</f>
        <v>4</v>
      </c>
      <c r="N10" s="61" t="str">
        <f>'Ultimate Raider Male'!$E9</f>
        <v/>
      </c>
      <c r="O10" s="35" t="str">
        <f>IFERROR('Ultimate Raider Male'!$H9*$O$1,"")</f>
        <v/>
      </c>
      <c r="P10" s="61" t="str">
        <f>'Ultimate Raider Female'!$E9</f>
        <v/>
      </c>
      <c r="Q10" s="35" t="str">
        <f>IFERROR('Ultimate Raider Female'!$H9*$Q$1,"")</f>
        <v/>
      </c>
      <c r="R10" s="61" t="str">
        <f>'Event 8'!$E9</f>
        <v/>
      </c>
      <c r="S10" s="35" t="str">
        <f>IFERROR('Event 8'!$F9*$S$1,"")</f>
        <v/>
      </c>
      <c r="T10" s="61" t="str">
        <f>'Event 9'!$E9</f>
        <v/>
      </c>
      <c r="U10" s="35" t="str">
        <f>IFERROR('Event 9'!$F9*$U$1,"")</f>
        <v/>
      </c>
      <c r="V10" s="61" t="str">
        <f>'Event 10'!$E9</f>
        <v/>
      </c>
      <c r="W10" s="35" t="str">
        <f>IFERROR('Event 10'!$F9*$W$1,"")</f>
        <v/>
      </c>
      <c r="X10">
        <f t="shared" si="0"/>
        <v>17</v>
      </c>
      <c r="Y10" cm="1">
        <f t="array" ref="Y10">IF(X10&lt;&gt;"",SUMPRODUCT((B$4:B$53=B10)*(X$4:X$53&lt;X10))+1,"")</f>
        <v>4</v>
      </c>
      <c r="Z10" t="str">
        <f t="shared" si="1"/>
        <v/>
      </c>
      <c r="AA10">
        <f t="shared" si="2"/>
        <v>4.0120766203703706</v>
      </c>
      <c r="AB10" t="e" cm="1">
        <f t="array" ref="AB10">IF(AA10="","",+SUMPRODUCT((B$4:B$53=B10)*(AA$4:AA$53&lt;AA10))+1)</f>
        <v>#VALUE!</v>
      </c>
      <c r="AC10">
        <f>IF(X10&lt;&gt;"",_xlfn.XLOOKUP(A10,Run!A:A,Run!E:E),"")</f>
        <v>1.2076620370370371E-2</v>
      </c>
    </row>
    <row r="11" spans="1:32" x14ac:dyDescent="0.3">
      <c r="A11" t="str">
        <f>TEXT(Setup!A9,"")</f>
        <v>N. Gwinnett 3</v>
      </c>
      <c r="B11" t="str">
        <f>TEXT(Setup!B9,"")</f>
        <v>Mixed</v>
      </c>
      <c r="D11" s="61">
        <f>Run!$E10</f>
        <v>1.0971875000000001E-2</v>
      </c>
      <c r="E11" s="35">
        <f>IFERROR(Run!$F10*$E$1,"")</f>
        <v>5</v>
      </c>
      <c r="F11" s="61">
        <f>'Rope Bridge'!$E10</f>
        <v>1.6898148148148148E-3</v>
      </c>
      <c r="G11" s="35">
        <f>IFERROR('Rope Bridge'!$H10*$G$1,"")</f>
        <v>1</v>
      </c>
      <c r="H11" s="61">
        <f>ptt!$E10</f>
        <v>2.8240740740740739E-3</v>
      </c>
      <c r="I11" s="35">
        <f>IFERROR(ptt!$H10*$I$1,"")</f>
        <v>2</v>
      </c>
      <c r="J11" s="61">
        <f>'Tire Flip'!$E10</f>
        <v>1.0532407407407407E-3</v>
      </c>
      <c r="K11" s="35">
        <f>IFERROR('Tire Flip'!$H10*$K$1,"")</f>
        <v>3</v>
      </c>
      <c r="L11" s="61">
        <f>'Gauntlet CCR'!$E10</f>
        <v>9.571759259259259E-3</v>
      </c>
      <c r="M11" s="35">
        <f>IFERROR('Gauntlet CCR'!$H10*$M$1,"")</f>
        <v>2</v>
      </c>
      <c r="N11" s="61" t="str">
        <f>'Ultimate Raider Male'!$E10</f>
        <v/>
      </c>
      <c r="O11" s="35" t="str">
        <f>IFERROR('Ultimate Raider Male'!$H10*$O$1,"")</f>
        <v/>
      </c>
      <c r="P11" s="61" t="str">
        <f>'Ultimate Raider Female'!$E10</f>
        <v/>
      </c>
      <c r="Q11" s="35" t="str">
        <f>IFERROR('Ultimate Raider Female'!$H10*$Q$1,"")</f>
        <v/>
      </c>
      <c r="R11" s="61" t="str">
        <f>'Event 8'!$E10</f>
        <v/>
      </c>
      <c r="S11" s="35" t="str">
        <f>IFERROR('Event 8'!$F10*$S$1,"")</f>
        <v/>
      </c>
      <c r="T11" s="61" t="str">
        <f>'Event 9'!$E10</f>
        <v/>
      </c>
      <c r="U11" s="35" t="str">
        <f>IFERROR('Event 9'!$F10*$U$1,"")</f>
        <v/>
      </c>
      <c r="V11" s="61" t="str">
        <f>'Event 10'!$E10</f>
        <v/>
      </c>
      <c r="W11" s="35" t="str">
        <f>IFERROR('Event 10'!$F10*$W$1,"")</f>
        <v/>
      </c>
      <c r="X11">
        <f t="shared" si="0"/>
        <v>13</v>
      </c>
      <c r="Y11" cm="1">
        <f t="array" ref="Y11">IF(X11&lt;&gt;"",SUMPRODUCT((B$4:B$53=B11)*(X$4:X$53&lt;X11))+1,"")</f>
        <v>1</v>
      </c>
      <c r="Z11" t="str">
        <f t="shared" si="1"/>
        <v>T</v>
      </c>
      <c r="AA11">
        <f t="shared" si="2"/>
        <v>1.0109718750000001</v>
      </c>
      <c r="AB11" t="e" cm="1">
        <f t="array" ref="AB11">IF(AA11="","",+SUMPRODUCT((B$4:B$53=B11)*(AA$4:AA$53&lt;AA11))+1)</f>
        <v>#VALUE!</v>
      </c>
      <c r="AC11">
        <f>IF(X11&lt;&gt;"",_xlfn.XLOOKUP(A11,Run!A:A,Run!E:E),"")</f>
        <v>1.0971875000000001E-2</v>
      </c>
    </row>
    <row r="12" spans="1:32" x14ac:dyDescent="0.3">
      <c r="A12" t="str">
        <f>TEXT(Setup!A10,"")</f>
        <v>N. Gwinnett 1</v>
      </c>
      <c r="B12" t="str">
        <f>TEXT(Setup!B10,"")</f>
        <v>Male</v>
      </c>
      <c r="D12" s="61">
        <f>Run!$E11</f>
        <v>9.1435185185185178E-3</v>
      </c>
      <c r="E12" s="35">
        <f>IFERROR(Run!$F11*$E$1,"")</f>
        <v>3</v>
      </c>
      <c r="F12" s="61">
        <f>'Rope Bridge'!$E11</f>
        <v>1.9907407407407408E-3</v>
      </c>
      <c r="G12" s="35">
        <f>IFERROR('Rope Bridge'!$H11*$G$1,"")</f>
        <v>2</v>
      </c>
      <c r="H12" s="61">
        <f>ptt!$E11</f>
        <v>3.9699074074074072E-3</v>
      </c>
      <c r="I12" s="35">
        <f>IFERROR(ptt!$H11*$I$1,"")</f>
        <v>4</v>
      </c>
      <c r="J12" s="61">
        <f>'Tire Flip'!$E11</f>
        <v>1.0995370370370371E-3</v>
      </c>
      <c r="K12" s="35">
        <f>IFERROR('Tire Flip'!$H11*$K$1,"")</f>
        <v>3</v>
      </c>
      <c r="L12" s="61">
        <f>'Gauntlet CCR'!$E11</f>
        <v>1.1203703703703704E-2</v>
      </c>
      <c r="M12" s="35">
        <f>IFERROR('Gauntlet CCR'!$H11*$M$1,"")</f>
        <v>4</v>
      </c>
      <c r="N12" s="61" t="str">
        <f>'Ultimate Raider Male'!$E11</f>
        <v/>
      </c>
      <c r="O12" s="35" t="str">
        <f>IFERROR('Ultimate Raider Male'!$H11*$O$1,"")</f>
        <v/>
      </c>
      <c r="P12" s="61" t="str">
        <f>'Ultimate Raider Female'!$E11</f>
        <v/>
      </c>
      <c r="Q12" s="35" t="str">
        <f>IFERROR('Ultimate Raider Female'!$H11*$Q$1,"")</f>
        <v/>
      </c>
      <c r="R12" s="61" t="str">
        <f>'Event 8'!$E11</f>
        <v/>
      </c>
      <c r="S12" s="35" t="str">
        <f>IFERROR('Event 8'!$F11*$S$1,"")</f>
        <v/>
      </c>
      <c r="T12" s="61" t="str">
        <f>'Event 9'!$E11</f>
        <v/>
      </c>
      <c r="U12" s="35" t="str">
        <f>IFERROR('Event 9'!$F11*$U$1,"")</f>
        <v/>
      </c>
      <c r="V12" s="61" t="str">
        <f>'Event 10'!$E11</f>
        <v/>
      </c>
      <c r="W12" s="35" t="str">
        <f>IFERROR('Event 10'!$F11*$W$1,"")</f>
        <v/>
      </c>
      <c r="X12">
        <f t="shared" si="0"/>
        <v>16</v>
      </c>
      <c r="Y12" cm="1">
        <f t="array" ref="Y12">IF(X12&lt;&gt;"",SUMPRODUCT((B$4:B$53=B12)*(X$4:X$53&lt;X12))+1,"")</f>
        <v>3</v>
      </c>
      <c r="Z12" t="str">
        <f t="shared" si="1"/>
        <v/>
      </c>
      <c r="AA12">
        <f t="shared" si="2"/>
        <v>3.0091435185185187</v>
      </c>
      <c r="AB12" t="e" cm="1">
        <f t="array" ref="AB12">IF(AA12="","",+SUMPRODUCT((B$4:B$53=B12)*(AA$4:AA$53&lt;AA12))+1)</f>
        <v>#VALUE!</v>
      </c>
      <c r="AC12">
        <f>IF(X12&lt;&gt;"",_xlfn.XLOOKUP(A12,Run!A:A,Run!E:E),"")</f>
        <v>9.1435185185185178E-3</v>
      </c>
    </row>
    <row r="13" spans="1:32" x14ac:dyDescent="0.3">
      <c r="A13" t="str">
        <f>TEXT(Setup!A11,"")</f>
        <v>Marietta</v>
      </c>
      <c r="B13" t="str">
        <f>TEXT(Setup!B11,"")</f>
        <v>Mixed</v>
      </c>
      <c r="D13" s="61">
        <f>Run!$E12</f>
        <v>1.0836689814814815E-2</v>
      </c>
      <c r="E13" s="35">
        <f>IFERROR(Run!$F12*$E$1,"")</f>
        <v>4</v>
      </c>
      <c r="F13" s="61">
        <f>'Rope Bridge'!$E12</f>
        <v>3.1481481481481482E-3</v>
      </c>
      <c r="G13" s="35">
        <f>IFERROR('Rope Bridge'!$H12*$G$1,"")</f>
        <v>4</v>
      </c>
      <c r="H13" s="61">
        <f>ptt!$E12</f>
        <v>3.1712962962962962E-3</v>
      </c>
      <c r="I13" s="35">
        <f>IFERROR(ptt!$H12*$I$1,"")</f>
        <v>4</v>
      </c>
      <c r="J13" s="61">
        <f>'Tire Flip'!$E12</f>
        <v>1.1574074074074073E-3</v>
      </c>
      <c r="K13" s="35">
        <f>IFERROR('Tire Flip'!$H12*$K$1,"")</f>
        <v>5</v>
      </c>
      <c r="L13" s="61">
        <f>'Gauntlet CCR'!$E12</f>
        <v>1.1724537037037037E-2</v>
      </c>
      <c r="M13" s="35">
        <f>IFERROR('Gauntlet CCR'!$H12*$M$1,"")</f>
        <v>4</v>
      </c>
      <c r="N13" s="61" t="str">
        <f>'Ultimate Raider Male'!$E12</f>
        <v/>
      </c>
      <c r="O13" s="35" t="str">
        <f>IFERROR('Ultimate Raider Male'!$H12*$O$1,"")</f>
        <v/>
      </c>
      <c r="P13" s="61" t="str">
        <f>'Ultimate Raider Female'!$E12</f>
        <v/>
      </c>
      <c r="Q13" s="35" t="str">
        <f>IFERROR('Ultimate Raider Female'!$H12*$Q$1,"")</f>
        <v/>
      </c>
      <c r="R13" s="61" t="str">
        <f>'Event 8'!$E12</f>
        <v/>
      </c>
      <c r="S13" s="35" t="str">
        <f>IFERROR('Event 8'!$F12*$S$1,"")</f>
        <v/>
      </c>
      <c r="T13" s="61" t="str">
        <f>'Event 9'!$E12</f>
        <v/>
      </c>
      <c r="U13" s="35" t="str">
        <f>IFERROR('Event 9'!$F12*$U$1,"")</f>
        <v/>
      </c>
      <c r="V13" s="61" t="str">
        <f>'Event 10'!$E12</f>
        <v/>
      </c>
      <c r="W13" s="35" t="str">
        <f>IFERROR('Event 10'!$F12*$W$1,"")</f>
        <v/>
      </c>
      <c r="X13">
        <f t="shared" si="0"/>
        <v>21</v>
      </c>
      <c r="Y13" cm="1">
        <f t="array" ref="Y13">IF(X13&lt;&gt;"",SUMPRODUCT((B$4:B$53=B13)*(X$4:X$53&lt;X13))+1,"")</f>
        <v>5</v>
      </c>
      <c r="Z13" t="str">
        <f t="shared" si="1"/>
        <v/>
      </c>
      <c r="AA13">
        <f t="shared" si="2"/>
        <v>5.0108366898148144</v>
      </c>
      <c r="AB13" t="e" cm="1">
        <f t="array" ref="AB13">IF(AA13="","",+SUMPRODUCT((B$4:B$53=B13)*(AA$4:AA$53&lt;AA13))+1)</f>
        <v>#VALUE!</v>
      </c>
      <c r="AC13">
        <f>IF(X13&lt;&gt;"",_xlfn.XLOOKUP(A13,Run!A:A,Run!E:E),"")</f>
        <v>1.0836689814814815E-2</v>
      </c>
    </row>
    <row r="14" spans="1:32" x14ac:dyDescent="0.3">
      <c r="A14" t="str">
        <f>TEXT(Setup!A12,"")</f>
        <v>Wheeler 1</v>
      </c>
      <c r="B14" t="str">
        <f>TEXT(Setup!B12,"")</f>
        <v>Male</v>
      </c>
      <c r="D14" s="61">
        <f>Run!$E13</f>
        <v>9.9305555555555553E-3</v>
      </c>
      <c r="E14" s="35">
        <f>IFERROR(Run!$F13*$E$1,"")</f>
        <v>4</v>
      </c>
      <c r="F14" s="61">
        <f>'Rope Bridge'!$E13</f>
        <v>2.2337962962962962E-3</v>
      </c>
      <c r="G14" s="35">
        <f>IFERROR('Rope Bridge'!$H13*$G$1,"")</f>
        <v>3</v>
      </c>
      <c r="H14" s="61">
        <f>ptt!$E13</f>
        <v>3.0671296296296297E-3</v>
      </c>
      <c r="I14" s="35">
        <f>IFERROR(ptt!$H13*$I$1,"")</f>
        <v>3</v>
      </c>
      <c r="J14" s="61">
        <f>'Tire Flip'!$E13</f>
        <v>1.2962962962962963E-3</v>
      </c>
      <c r="K14" s="35">
        <f>IFERROR('Tire Flip'!$H13*$K$1,"")</f>
        <v>4</v>
      </c>
      <c r="L14" s="61">
        <f>'Gauntlet CCR'!$E13</f>
        <v>1.0219907407407407E-2</v>
      </c>
      <c r="M14" s="35">
        <f>IFERROR('Gauntlet CCR'!$H13*$M$1,"")</f>
        <v>3</v>
      </c>
      <c r="N14" s="61" t="str">
        <f>'Ultimate Raider Male'!$E13</f>
        <v/>
      </c>
      <c r="O14" s="35" t="str">
        <f>IFERROR('Ultimate Raider Male'!$H13*$O$1,"")</f>
        <v/>
      </c>
      <c r="P14" s="61" t="str">
        <f>'Ultimate Raider Female'!$E13</f>
        <v/>
      </c>
      <c r="Q14" s="35" t="str">
        <f>IFERROR('Ultimate Raider Female'!$H13*$Q$1,"")</f>
        <v/>
      </c>
      <c r="R14" s="61" t="str">
        <f>'Event 8'!$E13</f>
        <v/>
      </c>
      <c r="S14" s="35" t="str">
        <f>IFERROR('Event 8'!$F13*$S$1,"")</f>
        <v/>
      </c>
      <c r="T14" s="61" t="str">
        <f>'Event 9'!$E13</f>
        <v/>
      </c>
      <c r="U14" s="35" t="str">
        <f>IFERROR('Event 9'!$F13*$U$1,"")</f>
        <v/>
      </c>
      <c r="V14" s="61" t="str">
        <f>'Event 10'!$E13</f>
        <v/>
      </c>
      <c r="W14" s="35" t="str">
        <f>IFERROR('Event 10'!$F13*$W$1,"")</f>
        <v/>
      </c>
      <c r="X14">
        <f t="shared" si="0"/>
        <v>17</v>
      </c>
      <c r="Y14" cm="1">
        <f t="array" ref="Y14">IF(X14&lt;&gt;"",SUMPRODUCT((B$4:B$53=B14)*(X$4:X$53&lt;X14))+1,"")</f>
        <v>4</v>
      </c>
      <c r="Z14" t="str">
        <f t="shared" si="1"/>
        <v/>
      </c>
      <c r="AA14">
        <f t="shared" si="2"/>
        <v>4.009930555555556</v>
      </c>
      <c r="AB14" t="e" cm="1">
        <f t="array" ref="AB14">IF(AA14="","",+SUMPRODUCT((B$4:B$53=B14)*(AA$4:AA$53&lt;AA14))+1)</f>
        <v>#VALUE!</v>
      </c>
      <c r="AC14">
        <f>IF(X14&lt;&gt;"",_xlfn.XLOOKUP(A14,Run!A:A,Run!E:E),"")</f>
        <v>9.9305555555555553E-3</v>
      </c>
    </row>
    <row r="15" spans="1:32" x14ac:dyDescent="0.3">
      <c r="A15" t="str">
        <f>TEXT(Setup!A13,"")</f>
        <v>Wheeler 2</v>
      </c>
      <c r="B15" t="str">
        <f>TEXT(Setup!B13,"")</f>
        <v>Female</v>
      </c>
      <c r="D15" s="61">
        <f>Run!$E14</f>
        <v>1.1574074074074073E-2</v>
      </c>
      <c r="E15" s="35">
        <f>IFERROR(Run!$F14*$E$1,"")</f>
        <v>2</v>
      </c>
      <c r="F15" s="61">
        <f>'Rope Bridge'!$E14</f>
        <v>2.9282407407407408E-3</v>
      </c>
      <c r="G15" s="35">
        <f>IFERROR('Rope Bridge'!$H14*$G$1,"")</f>
        <v>1</v>
      </c>
      <c r="H15" s="61">
        <f>ptt!$E14</f>
        <v>4.5486111111111109E-3</v>
      </c>
      <c r="I15" s="35">
        <f>IFERROR(ptt!$H14*$I$1,"")</f>
        <v>3</v>
      </c>
      <c r="J15" s="61">
        <f>'Tire Flip'!$E14</f>
        <v>1.25E-3</v>
      </c>
      <c r="K15" s="35">
        <f>IFERROR('Tire Flip'!$H14*$K$1,"")</f>
        <v>3</v>
      </c>
      <c r="L15" s="61">
        <f>'Gauntlet CCR'!$E14</f>
        <v>9.7337962962962959E-3</v>
      </c>
      <c r="M15" s="35">
        <f>IFERROR('Gauntlet CCR'!$H14*$M$1,"")</f>
        <v>2</v>
      </c>
      <c r="N15" s="61" t="str">
        <f>'Ultimate Raider Male'!$E14</f>
        <v/>
      </c>
      <c r="O15" s="35" t="str">
        <f>IFERROR('Ultimate Raider Male'!$H14*$O$1,"")</f>
        <v/>
      </c>
      <c r="P15" s="61" t="str">
        <f>'Ultimate Raider Female'!$E14</f>
        <v/>
      </c>
      <c r="Q15" s="35" t="str">
        <f>IFERROR('Ultimate Raider Female'!$H14*$Q$1,"")</f>
        <v/>
      </c>
      <c r="R15" s="61" t="str">
        <f>'Event 8'!$E14</f>
        <v/>
      </c>
      <c r="S15" s="35" t="str">
        <f>IFERROR('Event 8'!$F14*$S$1,"")</f>
        <v/>
      </c>
      <c r="T15" s="61" t="str">
        <f>'Event 9'!$E14</f>
        <v/>
      </c>
      <c r="U15" s="35" t="str">
        <f>IFERROR('Event 9'!$F14*$U$1,"")</f>
        <v/>
      </c>
      <c r="V15" s="61" t="str">
        <f>'Event 10'!$E14</f>
        <v/>
      </c>
      <c r="W15" s="35" t="str">
        <f>IFERROR('Event 10'!$F14*$W$1,"")</f>
        <v/>
      </c>
      <c r="X15">
        <f t="shared" si="0"/>
        <v>11</v>
      </c>
      <c r="Y15" cm="1">
        <f t="array" ref="Y15">IF(X15&lt;&gt;"",SUMPRODUCT((B$4:B$53=B15)*(X$4:X$53&lt;X15))+1,"")</f>
        <v>2</v>
      </c>
      <c r="Z15" t="str">
        <f t="shared" si="1"/>
        <v/>
      </c>
      <c r="AA15">
        <f t="shared" si="2"/>
        <v>2.011574074074074</v>
      </c>
      <c r="AB15" t="e" cm="1">
        <f t="array" ref="AB15">IF(AA15="","",+SUMPRODUCT((B$4:B$53=B15)*(AA$4:AA$53&lt;AA15))+1)</f>
        <v>#VALUE!</v>
      </c>
      <c r="AC15">
        <f>IF(X15&lt;&gt;"",_xlfn.XLOOKUP(A15,Run!A:A,Run!E:E),"")</f>
        <v>1.1574074074074073E-2</v>
      </c>
    </row>
    <row r="16" spans="1:32" x14ac:dyDescent="0.3">
      <c r="A16" t="str">
        <f>TEXT(Setup!A14,"")</f>
        <v>Woodstock</v>
      </c>
      <c r="B16" t="str">
        <f>TEXT(Setup!B14,"")</f>
        <v>Mixed</v>
      </c>
      <c r="D16" s="61">
        <f>Run!$E15</f>
        <v>1.3198559670781892E-2</v>
      </c>
      <c r="E16" s="35">
        <f>IFERROR(Run!$F15*$E$1,"")</f>
        <v>7</v>
      </c>
      <c r="F16" s="61">
        <f>'Rope Bridge'!$E15</f>
        <v>5.4745370370370373E-3</v>
      </c>
      <c r="G16" s="35">
        <f>IFERROR('Rope Bridge'!$H15*$G$1,"")</f>
        <v>5</v>
      </c>
      <c r="H16" s="61">
        <f>ptt!$E15</f>
        <v>4.6064814814814814E-3</v>
      </c>
      <c r="I16" s="35">
        <f>IFERROR(ptt!$H15*$I$1,"")</f>
        <v>6</v>
      </c>
      <c r="J16" s="61">
        <f>'Tire Flip'!$E15</f>
        <v>1.238425925925926E-3</v>
      </c>
      <c r="K16" s="35">
        <f>IFERROR('Tire Flip'!$H15*$K$1,"")</f>
        <v>6</v>
      </c>
      <c r="L16" s="61">
        <f>'Gauntlet CCR'!$E15</f>
        <v>1.9120370370370371E-2</v>
      </c>
      <c r="M16" s="35">
        <f>IFERROR('Gauntlet CCR'!$H15*$M$1,"")</f>
        <v>6</v>
      </c>
      <c r="N16" s="61" t="str">
        <f>'Ultimate Raider Male'!$E15</f>
        <v/>
      </c>
      <c r="O16" s="35" t="str">
        <f>IFERROR('Ultimate Raider Male'!$H15*$O$1,"")</f>
        <v/>
      </c>
      <c r="P16" s="61" t="str">
        <f>'Ultimate Raider Female'!$E15</f>
        <v/>
      </c>
      <c r="Q16" s="35" t="str">
        <f>IFERROR('Ultimate Raider Female'!$H15*$Q$1,"")</f>
        <v/>
      </c>
      <c r="R16" s="61" t="str">
        <f>'Event 8'!$E15</f>
        <v/>
      </c>
      <c r="S16" s="35" t="str">
        <f>IFERROR('Event 8'!$F15*$S$1,"")</f>
        <v/>
      </c>
      <c r="T16" s="61" t="str">
        <f>'Event 9'!$E15</f>
        <v/>
      </c>
      <c r="U16" s="35" t="str">
        <f>IFERROR('Event 9'!$F15*$U$1,"")</f>
        <v/>
      </c>
      <c r="V16" s="61" t="str">
        <f>'Event 10'!$E15</f>
        <v/>
      </c>
      <c r="W16" s="35" t="str">
        <f>IFERROR('Event 10'!$F15*$W$1,"")</f>
        <v/>
      </c>
      <c r="X16">
        <f t="shared" si="0"/>
        <v>30</v>
      </c>
      <c r="Y16" cm="1">
        <f t="array" ref="Y16">IF(X16&lt;&gt;"",SUMPRODUCT((B$4:B$53=B16)*(X$4:X$53&lt;X16))+1,"")</f>
        <v>7</v>
      </c>
      <c r="Z16" t="str">
        <f t="shared" si="1"/>
        <v/>
      </c>
      <c r="AA16">
        <f t="shared" si="2"/>
        <v>7.0131985596707818</v>
      </c>
      <c r="AB16" t="e" cm="1">
        <f t="array" ref="AB16">IF(AA16="","",+SUMPRODUCT((B$4:B$53=B16)*(AA$4:AA$53&lt;AA16))+1)</f>
        <v>#VALUE!</v>
      </c>
      <c r="AC16">
        <f>IF(X16&lt;&gt;"",_xlfn.XLOOKUP(A16,Run!A:A,Run!E:E),"")</f>
        <v>1.3198559670781892E-2</v>
      </c>
    </row>
    <row r="17" spans="1:29" x14ac:dyDescent="0.3">
      <c r="A17" t="str">
        <f>TEXT(Setup!A15,"")</f>
        <v>Raider 1</v>
      </c>
      <c r="B17" t="str">
        <f>TEXT(Setup!B15,"")</f>
        <v>Mixed</v>
      </c>
      <c r="D17" s="61">
        <f>Run!$E16</f>
        <v>1.0096180555555554E-2</v>
      </c>
      <c r="E17" s="35">
        <f>IFERROR(Run!$F16*$E$1,"")</f>
        <v>1</v>
      </c>
      <c r="F17" s="61">
        <f>'Rope Bridge'!$E16</f>
        <v>5.5555555555555558E-3</v>
      </c>
      <c r="G17" s="35">
        <f>IFERROR('Rope Bridge'!$H16*$G$1,"")</f>
        <v>6</v>
      </c>
      <c r="H17" s="61">
        <f>ptt!$E16</f>
        <v>2.9050925925925928E-3</v>
      </c>
      <c r="I17" s="35">
        <f>IFERROR(ptt!$H16*$I$1,"")</f>
        <v>3</v>
      </c>
      <c r="J17" s="61">
        <f>'Tire Flip'!$E16</f>
        <v>1.0532407407407407E-3</v>
      </c>
      <c r="K17" s="35">
        <f>IFERROR('Tire Flip'!$H16*$K$1,"")</f>
        <v>2</v>
      </c>
      <c r="L17" s="61">
        <f>'Gauntlet CCR'!$E16</f>
        <v>9.1550925925925931E-3</v>
      </c>
      <c r="M17" s="35">
        <f>IFERROR('Gauntlet CCR'!$H16*$M$1,"")</f>
        <v>1</v>
      </c>
      <c r="N17" s="61" t="str">
        <f>'Ultimate Raider Male'!$E16</f>
        <v/>
      </c>
      <c r="O17" s="35" t="str">
        <f>IFERROR('Ultimate Raider Male'!$H16*$O$1,"")</f>
        <v/>
      </c>
      <c r="P17" s="61" t="str">
        <f>'Ultimate Raider Female'!$E16</f>
        <v/>
      </c>
      <c r="Q17" s="35" t="str">
        <f>IFERROR('Ultimate Raider Female'!$H16*$Q$1,"")</f>
        <v/>
      </c>
      <c r="R17" s="61" t="str">
        <f>'Event 8'!$E16</f>
        <v/>
      </c>
      <c r="S17" s="35" t="str">
        <f>IFERROR('Event 8'!$F16*$S$1,"")</f>
        <v/>
      </c>
      <c r="T17" s="61" t="str">
        <f>'Event 9'!$E16</f>
        <v/>
      </c>
      <c r="U17" s="35" t="str">
        <f>IFERROR('Event 9'!$F16*$U$1,"")</f>
        <v/>
      </c>
      <c r="V17" s="61" t="str">
        <f>'Event 10'!$E16</f>
        <v/>
      </c>
      <c r="W17" s="35" t="str">
        <f>IFERROR('Event 10'!$F16*$W$1,"")</f>
        <v/>
      </c>
      <c r="X17">
        <f t="shared" si="0"/>
        <v>13</v>
      </c>
      <c r="Y17" cm="1">
        <f t="array" ref="Y17">IF(X17&lt;&gt;"",SUMPRODUCT((B$4:B$53=B17)*(X$4:X$53&lt;X17))+1,"")</f>
        <v>1</v>
      </c>
      <c r="Z17" t="str">
        <f t="shared" si="1"/>
        <v>T</v>
      </c>
      <c r="AA17">
        <f t="shared" si="2"/>
        <v>1.0100961805555555</v>
      </c>
      <c r="AB17" t="e" cm="1">
        <f t="array" ref="AB17">IF(AA17="","",+SUMPRODUCT((B$4:B$53=B17)*(AA$4:AA$53&lt;AA17))+1)</f>
        <v>#VALUE!</v>
      </c>
      <c r="AC17">
        <f>IF(X17&lt;&gt;"",_xlfn.XLOOKUP(A17,Run!A:A,Run!E:E),"")</f>
        <v>1.0096180555555554E-2</v>
      </c>
    </row>
    <row r="18" spans="1:29" x14ac:dyDescent="0.3">
      <c r="A18" t="str">
        <f>TEXT(Setup!A16,"")</f>
        <v>Raider 2</v>
      </c>
      <c r="B18" t="str">
        <f>TEXT(Setup!B16,"")</f>
        <v>Mixed</v>
      </c>
      <c r="D18" s="61">
        <f>Run!$E17</f>
        <v>1.2997685185185185E-2</v>
      </c>
      <c r="E18" s="35">
        <f>IFERROR(Run!$F17*$E$1,"")</f>
        <v>6</v>
      </c>
      <c r="F18" s="61" t="str">
        <f>'Rope Bridge'!$E17</f>
        <v/>
      </c>
      <c r="G18" s="35" t="str">
        <f>IFERROR('Rope Bridge'!$H17*$G$1,"")</f>
        <v/>
      </c>
      <c r="H18" s="61">
        <f>ptt!$E17</f>
        <v>5.0578703703703706E-3</v>
      </c>
      <c r="I18" s="35">
        <f>IFERROR(ptt!$H17*$I$1,"")</f>
        <v>7</v>
      </c>
      <c r="J18" s="61">
        <f>'Tire Flip'!$E17</f>
        <v>1.712962962962963E-3</v>
      </c>
      <c r="K18" s="35">
        <f>IFERROR('Tire Flip'!$H17*$K$1,"")</f>
        <v>7</v>
      </c>
      <c r="L18" s="61">
        <f>'Gauntlet CCR'!$E17</f>
        <v>2.1527777777777778E-2</v>
      </c>
      <c r="M18" s="35">
        <f>IFERROR('Gauntlet CCR'!$H17*$M$1,"")</f>
        <v>7</v>
      </c>
      <c r="N18" s="61" t="str">
        <f>'Ultimate Raider Male'!$E17</f>
        <v/>
      </c>
      <c r="O18" s="35" t="str">
        <f>IFERROR('Ultimate Raider Male'!$H17*$O$1,"")</f>
        <v/>
      </c>
      <c r="P18" s="61" t="str">
        <f>'Ultimate Raider Female'!$E17</f>
        <v/>
      </c>
      <c r="Q18" s="35" t="str">
        <f>IFERROR('Ultimate Raider Female'!$H17*$Q$1,"")</f>
        <v/>
      </c>
      <c r="R18" s="61" t="str">
        <f>'Event 8'!$E17</f>
        <v/>
      </c>
      <c r="S18" s="35" t="str">
        <f>IFERROR('Event 8'!$F17*$S$1,"")</f>
        <v/>
      </c>
      <c r="T18" s="61" t="str">
        <f>'Event 9'!$E17</f>
        <v/>
      </c>
      <c r="U18" s="35" t="str">
        <f>IFERROR('Event 9'!$F17*$U$1,"")</f>
        <v/>
      </c>
      <c r="V18" s="61" t="str">
        <f>'Event 10'!$E17</f>
        <v/>
      </c>
      <c r="W18" s="35" t="str">
        <f>IFERROR('Event 10'!$F17*$W$1,"")</f>
        <v/>
      </c>
      <c r="X18">
        <f t="shared" si="0"/>
        <v>27</v>
      </c>
      <c r="Y18" cm="1">
        <f t="array" ref="Y18">IF(X18&lt;&gt;"",SUMPRODUCT((B$4:B$53=B18)*(X$4:X$53&lt;X18))+1,"")</f>
        <v>6</v>
      </c>
      <c r="Z18" t="str">
        <f t="shared" si="1"/>
        <v/>
      </c>
      <c r="AA18">
        <f t="shared" si="2"/>
        <v>6.0129976851851854</v>
      </c>
      <c r="AB18" t="e" cm="1">
        <f t="array" ref="AB18">IF(AA18="","",+SUMPRODUCT((B$4:B$53=B18)*(AA$4:AA$53&lt;AA18))+1)</f>
        <v>#VALUE!</v>
      </c>
      <c r="AC18">
        <f>IF(X18&lt;&gt;"",_xlfn.XLOOKUP(A18,Run!A:A,Run!E:E),"")</f>
        <v>1.2997685185185185E-2</v>
      </c>
    </row>
    <row r="19" spans="1:29" x14ac:dyDescent="0.3">
      <c r="A19" t="str">
        <f>TEXT(Setup!A17,"")</f>
        <v/>
      </c>
      <c r="B19" t="str">
        <f>TEXT(Setup!B17,"")</f>
        <v/>
      </c>
      <c r="D19" s="61" t="str">
        <f>Run!$E18</f>
        <v/>
      </c>
      <c r="E19" s="35" t="str">
        <f>IFERROR(Run!$F18*$E$1,"")</f>
        <v/>
      </c>
      <c r="F19" s="61" t="str">
        <f>'Rope Bridge'!$E18</f>
        <v/>
      </c>
      <c r="G19" s="35" t="str">
        <f>IFERROR('Rope Bridge'!$H18*$G$1,"")</f>
        <v/>
      </c>
      <c r="H19" s="61" t="str">
        <f>ptt!$E18</f>
        <v/>
      </c>
      <c r="I19" s="35" t="str">
        <f>IFERROR(ptt!$H18*$I$1,"")</f>
        <v/>
      </c>
      <c r="J19" s="61" t="str">
        <f>'Tire Flip'!$E18</f>
        <v/>
      </c>
      <c r="K19" s="35" t="str">
        <f>IFERROR('Tire Flip'!$H18*$K$1,"")</f>
        <v/>
      </c>
      <c r="L19" s="61" t="str">
        <f>'Gauntlet CCR'!$E18</f>
        <v/>
      </c>
      <c r="M19" s="35" t="str">
        <f>IFERROR('Gauntlet CCR'!$H18*$M$1,"")</f>
        <v/>
      </c>
      <c r="N19" s="61" t="str">
        <f>'Ultimate Raider Male'!$E18</f>
        <v/>
      </c>
      <c r="O19" s="35" t="str">
        <f>IFERROR('Ultimate Raider Male'!$H18*$O$1,"")</f>
        <v/>
      </c>
      <c r="P19" s="61" t="str">
        <f>'Ultimate Raider Female'!$E18</f>
        <v/>
      </c>
      <c r="Q19" s="35" t="str">
        <f>IFERROR('Ultimate Raider Female'!$H18*$Q$1,"")</f>
        <v/>
      </c>
      <c r="R19" s="61" t="str">
        <f>'Event 8'!$E18</f>
        <v/>
      </c>
      <c r="S19" s="35" t="str">
        <f>IFERROR('Event 8'!$F18*$S$1,"")</f>
        <v/>
      </c>
      <c r="T19" s="61" t="str">
        <f>'Event 9'!$E18</f>
        <v/>
      </c>
      <c r="U19" s="35" t="str">
        <f>IFERROR('Event 9'!$F18*$U$1,"")</f>
        <v/>
      </c>
      <c r="V19" s="61" t="str">
        <f>'Event 10'!$E18</f>
        <v/>
      </c>
      <c r="W19" s="35" t="str">
        <f>IFERROR('Event 10'!$F18*$W$1,"")</f>
        <v/>
      </c>
      <c r="X19" t="str">
        <f t="shared" si="0"/>
        <v/>
      </c>
      <c r="Y19" t="str" cm="1">
        <f t="array" ref="Y19">IF(X19&lt;&gt;"",SUMPRODUCT((B$4:B$53=B19)*(X$4:X$53&lt;X19))+1,"")</f>
        <v/>
      </c>
      <c r="Z19" t="str">
        <f t="shared" si="1"/>
        <v/>
      </c>
      <c r="AA19" t="str">
        <f t="shared" si="2"/>
        <v/>
      </c>
      <c r="AB19" t="str" cm="1">
        <f t="array" ref="AB19">IF(AA19="","",+SUMPRODUCT((B$4:B$53=B19)*(AA$4:AA$53&lt;AA19))+1)</f>
        <v/>
      </c>
      <c r="AC19" t="str">
        <f>IF(X19&lt;&gt;"",_xlfn.XLOOKUP(A19,Run!A:A,Run!E:E),"")</f>
        <v/>
      </c>
    </row>
    <row r="20" spans="1:29" x14ac:dyDescent="0.3">
      <c r="A20" t="str">
        <f>TEXT(Setup!A18,"")</f>
        <v/>
      </c>
      <c r="B20" t="str">
        <f>TEXT(Setup!B18,"")</f>
        <v/>
      </c>
      <c r="D20" s="61" t="str">
        <f>Run!$E19</f>
        <v/>
      </c>
      <c r="E20" s="35" t="str">
        <f>IFERROR(Run!$F19*$E$1,"")</f>
        <v/>
      </c>
      <c r="F20" s="61" t="str">
        <f>'Rope Bridge'!$E19</f>
        <v/>
      </c>
      <c r="G20" s="35" t="str">
        <f>IFERROR('Rope Bridge'!$H19*$G$1,"")</f>
        <v/>
      </c>
      <c r="H20" s="61" t="str">
        <f>ptt!$E19</f>
        <v/>
      </c>
      <c r="I20" s="35" t="str">
        <f>IFERROR(ptt!$H19*$I$1,"")</f>
        <v/>
      </c>
      <c r="J20" s="61" t="str">
        <f>'Tire Flip'!$E19</f>
        <v/>
      </c>
      <c r="K20" s="35" t="str">
        <f>IFERROR('Tire Flip'!$H19*$K$1,"")</f>
        <v/>
      </c>
      <c r="L20" s="61" t="str">
        <f>'Gauntlet CCR'!$E19</f>
        <v/>
      </c>
      <c r="M20" s="35" t="str">
        <f>IFERROR('Gauntlet CCR'!$H19*$M$1,"")</f>
        <v/>
      </c>
      <c r="N20" s="61" t="str">
        <f>'Ultimate Raider Male'!$E19</f>
        <v/>
      </c>
      <c r="O20" s="35" t="str">
        <f>IFERROR('Ultimate Raider Male'!$H19*$O$1,"")</f>
        <v/>
      </c>
      <c r="P20" s="61" t="str">
        <f>'Ultimate Raider Female'!$E19</f>
        <v/>
      </c>
      <c r="Q20" s="35" t="str">
        <f>IFERROR('Ultimate Raider Female'!$H19*$Q$1,"")</f>
        <v/>
      </c>
      <c r="R20" s="61" t="str">
        <f>'Event 8'!$E19</f>
        <v/>
      </c>
      <c r="S20" s="35" t="str">
        <f>IFERROR('Event 8'!$F19*$S$1,"")</f>
        <v/>
      </c>
      <c r="T20" s="61" t="str">
        <f>'Event 9'!$E19</f>
        <v/>
      </c>
      <c r="U20" s="35" t="str">
        <f>IFERROR('Event 9'!$F19*$U$1,"")</f>
        <v/>
      </c>
      <c r="V20" s="61" t="str">
        <f>'Event 10'!$E19</f>
        <v/>
      </c>
      <c r="W20" s="35" t="str">
        <f>IFERROR('Event 10'!$F19*$W$1,"")</f>
        <v/>
      </c>
      <c r="X20" t="str">
        <f t="shared" si="0"/>
        <v/>
      </c>
      <c r="Y20" t="str" cm="1">
        <f t="array" ref="Y20">IF(X20&lt;&gt;"",SUMPRODUCT((B$4:B$53=B20)*(X$4:X$53&lt;X20))+1,"")</f>
        <v/>
      </c>
      <c r="Z20" t="str">
        <f t="shared" si="1"/>
        <v/>
      </c>
      <c r="AA20" t="str">
        <f t="shared" si="2"/>
        <v/>
      </c>
      <c r="AB20" t="str" cm="1">
        <f t="array" ref="AB20">IF(AA20="","",+SUMPRODUCT((B$4:B$53=B20)*(AA$4:AA$53&lt;AA20))+1)</f>
        <v/>
      </c>
      <c r="AC20" t="str">
        <f>IF(X20&lt;&gt;"",_xlfn.XLOOKUP(A20,Run!A:A,Run!E:E),"")</f>
        <v/>
      </c>
    </row>
    <row r="21" spans="1:29" x14ac:dyDescent="0.3">
      <c r="A21" t="str">
        <f>TEXT(Setup!A19,"")</f>
        <v/>
      </c>
      <c r="B21" t="str">
        <f>TEXT(Setup!B19,"")</f>
        <v/>
      </c>
      <c r="D21" s="61" t="str">
        <f>Run!$E20</f>
        <v/>
      </c>
      <c r="E21" s="35" t="str">
        <f>IFERROR(Run!$F20*$E$1,"")</f>
        <v/>
      </c>
      <c r="F21" s="61" t="str">
        <f>'Rope Bridge'!$E20</f>
        <v/>
      </c>
      <c r="G21" s="35" t="str">
        <f>IFERROR('Rope Bridge'!$H20*$G$1,"")</f>
        <v/>
      </c>
      <c r="H21" s="61" t="str">
        <f>ptt!$E20</f>
        <v/>
      </c>
      <c r="I21" s="35" t="str">
        <f>IFERROR(ptt!$H20*$I$1,"")</f>
        <v/>
      </c>
      <c r="J21" s="61" t="str">
        <f>'Tire Flip'!$E20</f>
        <v/>
      </c>
      <c r="K21" s="35" t="str">
        <f>IFERROR('Tire Flip'!$H20*$K$1,"")</f>
        <v/>
      </c>
      <c r="L21" s="61" t="str">
        <f>'Gauntlet CCR'!$E20</f>
        <v/>
      </c>
      <c r="M21" s="35" t="str">
        <f>IFERROR('Gauntlet CCR'!$H20*$M$1,"")</f>
        <v/>
      </c>
      <c r="N21" s="61" t="str">
        <f>'Ultimate Raider Male'!$E20</f>
        <v/>
      </c>
      <c r="O21" s="35" t="str">
        <f>IFERROR('Ultimate Raider Male'!$H20*$O$1,"")</f>
        <v/>
      </c>
      <c r="P21" s="61" t="str">
        <f>'Ultimate Raider Female'!$E20</f>
        <v/>
      </c>
      <c r="Q21" s="35" t="str">
        <f>IFERROR('Ultimate Raider Female'!$H20*$Q$1,"")</f>
        <v/>
      </c>
      <c r="R21" s="61" t="str">
        <f>'Event 8'!$E20</f>
        <v/>
      </c>
      <c r="S21" s="35" t="str">
        <f>IFERROR('Event 8'!$F20*$S$1,"")</f>
        <v/>
      </c>
      <c r="T21" s="61" t="str">
        <f>'Event 9'!$E20</f>
        <v/>
      </c>
      <c r="U21" s="35" t="str">
        <f>IFERROR('Event 9'!$F20*$U$1,"")</f>
        <v/>
      </c>
      <c r="V21" s="61" t="str">
        <f>'Event 10'!$E20</f>
        <v/>
      </c>
      <c r="W21" s="35" t="str">
        <f>IFERROR('Event 10'!$F20*$W$1,"")</f>
        <v/>
      </c>
      <c r="X21" t="str">
        <f t="shared" si="0"/>
        <v/>
      </c>
      <c r="Y21" t="str" cm="1">
        <f t="array" ref="Y21">IF(X21&lt;&gt;"",SUMPRODUCT((B$4:B$53=B21)*(X$4:X$53&lt;X21))+1,"")</f>
        <v/>
      </c>
      <c r="Z21" t="str">
        <f t="shared" si="1"/>
        <v/>
      </c>
      <c r="AA21" t="str">
        <f t="shared" si="2"/>
        <v/>
      </c>
      <c r="AB21" t="str" cm="1">
        <f t="array" ref="AB21">IF(AA21="","",+SUMPRODUCT((B$4:B$53=B21)*(AA$4:AA$53&lt;AA21))+1)</f>
        <v/>
      </c>
      <c r="AC21" t="str">
        <f>IF(X21&lt;&gt;"",_xlfn.XLOOKUP(A21,Run!A:A,Run!E:E),"")</f>
        <v/>
      </c>
    </row>
    <row r="22" spans="1:29" x14ac:dyDescent="0.3">
      <c r="A22" t="str">
        <f>TEXT(Setup!A20,"")</f>
        <v/>
      </c>
      <c r="B22" t="str">
        <f>TEXT(Setup!B20,"")</f>
        <v/>
      </c>
      <c r="D22" s="61" t="str">
        <f>Run!$E21</f>
        <v/>
      </c>
      <c r="E22" s="35" t="str">
        <f>IFERROR(Run!$F21*$E$1,"")</f>
        <v/>
      </c>
      <c r="F22" s="61" t="str">
        <f>'Rope Bridge'!$E21</f>
        <v/>
      </c>
      <c r="G22" s="35" t="str">
        <f>IFERROR('Rope Bridge'!$H21*$G$1,"")</f>
        <v/>
      </c>
      <c r="H22" s="61" t="str">
        <f>ptt!$E21</f>
        <v/>
      </c>
      <c r="I22" s="35" t="str">
        <f>IFERROR(ptt!$H21*$I$1,"")</f>
        <v/>
      </c>
      <c r="J22" s="61" t="str">
        <f>'Tire Flip'!$E21</f>
        <v/>
      </c>
      <c r="K22" s="35" t="str">
        <f>IFERROR('Tire Flip'!$H21*$K$1,"")</f>
        <v/>
      </c>
      <c r="L22" s="61" t="str">
        <f>'Gauntlet CCR'!$E21</f>
        <v/>
      </c>
      <c r="M22" s="35" t="str">
        <f>IFERROR('Gauntlet CCR'!$H21*$M$1,"")</f>
        <v/>
      </c>
      <c r="N22" s="61" t="str">
        <f>'Ultimate Raider Male'!$E21</f>
        <v/>
      </c>
      <c r="O22" s="35" t="str">
        <f>IFERROR('Ultimate Raider Male'!$H21*$O$1,"")</f>
        <v/>
      </c>
      <c r="P22" s="61" t="str">
        <f>'Ultimate Raider Female'!$E21</f>
        <v/>
      </c>
      <c r="Q22" s="35" t="str">
        <f>IFERROR('Ultimate Raider Female'!$H21*$Q$1,"")</f>
        <v/>
      </c>
      <c r="R22" s="61" t="str">
        <f>'Event 8'!$E21</f>
        <v/>
      </c>
      <c r="S22" s="35" t="str">
        <f>IFERROR('Event 8'!$F21*$S$1,"")</f>
        <v/>
      </c>
      <c r="T22" s="61" t="str">
        <f>'Event 9'!$E21</f>
        <v/>
      </c>
      <c r="U22" s="35" t="str">
        <f>IFERROR('Event 9'!$F21*$U$1,"")</f>
        <v/>
      </c>
      <c r="V22" s="61" t="str">
        <f>'Event 10'!$E21</f>
        <v/>
      </c>
      <c r="W22" s="35" t="str">
        <f>IFERROR('Event 10'!$F21*$W$1,"")</f>
        <v/>
      </c>
      <c r="X22" t="str">
        <f t="shared" si="0"/>
        <v/>
      </c>
      <c r="Y22" t="str" cm="1">
        <f t="array" ref="Y22">IF(X22&lt;&gt;"",SUMPRODUCT((B$4:B$53=B22)*(X$4:X$53&lt;X22))+1,"")</f>
        <v/>
      </c>
      <c r="Z22" t="str">
        <f t="shared" si="1"/>
        <v/>
      </c>
      <c r="AA22" t="str">
        <f t="shared" si="2"/>
        <v/>
      </c>
      <c r="AB22" t="str" cm="1">
        <f t="array" ref="AB22">IF(AA22="","",+SUMPRODUCT((B$4:B$53=B22)*(AA$4:AA$53&lt;AA22))+1)</f>
        <v/>
      </c>
      <c r="AC22" t="str">
        <f>IF(X22&lt;&gt;"",_xlfn.XLOOKUP(A22,Run!A:A,Run!E:E),"")</f>
        <v/>
      </c>
    </row>
    <row r="23" spans="1:29" x14ac:dyDescent="0.3">
      <c r="A23" t="str">
        <f>TEXT(Setup!A21,"")</f>
        <v/>
      </c>
      <c r="B23" t="str">
        <f>TEXT(Setup!B21,"")</f>
        <v/>
      </c>
      <c r="D23" s="61" t="str">
        <f>Run!$E22</f>
        <v/>
      </c>
      <c r="E23" s="35" t="str">
        <f>IFERROR(Run!$F22*$E$1,"")</f>
        <v/>
      </c>
      <c r="F23" s="61" t="str">
        <f>'Rope Bridge'!$E22</f>
        <v/>
      </c>
      <c r="G23" s="35" t="str">
        <f>IFERROR('Rope Bridge'!$H22*$G$1,"")</f>
        <v/>
      </c>
      <c r="H23" s="61" t="str">
        <f>ptt!$E22</f>
        <v/>
      </c>
      <c r="I23" s="35" t="str">
        <f>IFERROR(ptt!$H22*$I$1,"")</f>
        <v/>
      </c>
      <c r="J23" s="61" t="str">
        <f>'Tire Flip'!$E22</f>
        <v/>
      </c>
      <c r="K23" s="35" t="str">
        <f>IFERROR('Tire Flip'!$H22*$K$1,"")</f>
        <v/>
      </c>
      <c r="L23" s="61" t="str">
        <f>'Gauntlet CCR'!$E22</f>
        <v/>
      </c>
      <c r="M23" s="35" t="str">
        <f>IFERROR('Gauntlet CCR'!$H22*$M$1,"")</f>
        <v/>
      </c>
      <c r="N23" s="61" t="str">
        <f>'Ultimate Raider Male'!$E22</f>
        <v/>
      </c>
      <c r="O23" s="35" t="str">
        <f>IFERROR('Ultimate Raider Male'!$H22*$O$1,"")</f>
        <v/>
      </c>
      <c r="P23" s="61" t="str">
        <f>'Ultimate Raider Female'!$E22</f>
        <v/>
      </c>
      <c r="Q23" s="35" t="str">
        <f>IFERROR('Ultimate Raider Female'!$H22*$Q$1,"")</f>
        <v/>
      </c>
      <c r="R23" s="61" t="str">
        <f>'Event 8'!$E22</f>
        <v/>
      </c>
      <c r="S23" s="35" t="str">
        <f>IFERROR('Event 8'!$F22*$S$1,"")</f>
        <v/>
      </c>
      <c r="T23" s="61" t="str">
        <f>'Event 9'!$E22</f>
        <v/>
      </c>
      <c r="U23" s="35" t="str">
        <f>IFERROR('Event 9'!$F22*$U$1,"")</f>
        <v/>
      </c>
      <c r="V23" s="61" t="str">
        <f>'Event 10'!$E22</f>
        <v/>
      </c>
      <c r="W23" s="35" t="str">
        <f>IFERROR('Event 10'!$F22*$W$1,"")</f>
        <v/>
      </c>
      <c r="X23" t="str">
        <f t="shared" si="0"/>
        <v/>
      </c>
      <c r="Y23" t="str" cm="1">
        <f t="array" ref="Y23">IF(X23&lt;&gt;"",SUMPRODUCT((B$4:B$53=B23)*(X$4:X$53&lt;X23))+1,"")</f>
        <v/>
      </c>
      <c r="Z23" t="str">
        <f t="shared" si="1"/>
        <v/>
      </c>
      <c r="AA23" t="str">
        <f t="shared" si="2"/>
        <v/>
      </c>
      <c r="AB23" t="str" cm="1">
        <f t="array" ref="AB23">IF(AA23="","",+SUMPRODUCT((B$4:B$53=B23)*(AA$4:AA$53&lt;AA23))+1)</f>
        <v/>
      </c>
      <c r="AC23" t="str">
        <f>IF(X23&lt;&gt;"",_xlfn.XLOOKUP(A23,Run!A:A,Run!E:E),"")</f>
        <v/>
      </c>
    </row>
    <row r="24" spans="1:29" x14ac:dyDescent="0.3">
      <c r="A24" t="str">
        <f>TEXT(Setup!A22,"")</f>
        <v/>
      </c>
      <c r="B24" t="str">
        <f>TEXT(Setup!B22,"")</f>
        <v/>
      </c>
      <c r="D24" s="61" t="str">
        <f>Run!$E23</f>
        <v/>
      </c>
      <c r="E24" s="35" t="str">
        <f>IFERROR(Run!$F23*$E$1,"")</f>
        <v/>
      </c>
      <c r="F24" s="61" t="str">
        <f>'Rope Bridge'!$E23</f>
        <v/>
      </c>
      <c r="G24" s="35" t="str">
        <f>IFERROR('Rope Bridge'!$H23*$G$1,"")</f>
        <v/>
      </c>
      <c r="H24" s="61" t="str">
        <f>ptt!$E23</f>
        <v/>
      </c>
      <c r="I24" s="35" t="str">
        <f>IFERROR(ptt!$H23*$I$1,"")</f>
        <v/>
      </c>
      <c r="J24" s="61" t="str">
        <f>'Tire Flip'!$E23</f>
        <v/>
      </c>
      <c r="K24" s="35" t="str">
        <f>IFERROR('Tire Flip'!$H23*$K$1,"")</f>
        <v/>
      </c>
      <c r="L24" s="61" t="str">
        <f>'Gauntlet CCR'!$E23</f>
        <v/>
      </c>
      <c r="M24" s="35" t="str">
        <f>IFERROR('Gauntlet CCR'!$H23*$M$1,"")</f>
        <v/>
      </c>
      <c r="N24" s="61" t="str">
        <f>'Ultimate Raider Male'!$E23</f>
        <v/>
      </c>
      <c r="O24" s="35" t="str">
        <f>IFERROR('Ultimate Raider Male'!$H23*$O$1,"")</f>
        <v/>
      </c>
      <c r="P24" s="61" t="str">
        <f>'Ultimate Raider Female'!$E23</f>
        <v/>
      </c>
      <c r="Q24" s="35" t="str">
        <f>IFERROR('Ultimate Raider Female'!$H23*$Q$1,"")</f>
        <v/>
      </c>
      <c r="R24" s="61" t="str">
        <f>'Event 8'!$E23</f>
        <v/>
      </c>
      <c r="S24" s="35" t="str">
        <f>IFERROR('Event 8'!$F23*$S$1,"")</f>
        <v/>
      </c>
      <c r="T24" s="61" t="str">
        <f>'Event 9'!$E23</f>
        <v/>
      </c>
      <c r="U24" s="35" t="str">
        <f>IFERROR('Event 9'!$F23*$U$1,"")</f>
        <v/>
      </c>
      <c r="V24" s="61" t="str">
        <f>'Event 10'!$E23</f>
        <v/>
      </c>
      <c r="W24" s="35" t="str">
        <f>IFERROR('Event 10'!$F23*$W$1,"")</f>
        <v/>
      </c>
      <c r="X24" t="str">
        <f t="shared" si="0"/>
        <v/>
      </c>
      <c r="Y24" t="str" cm="1">
        <f t="array" ref="Y24">IF(X24&lt;&gt;"",SUMPRODUCT((B$4:B$53=B24)*(X$4:X$53&lt;X24))+1,"")</f>
        <v/>
      </c>
      <c r="Z24" t="str">
        <f t="shared" si="1"/>
        <v/>
      </c>
      <c r="AA24" t="str">
        <f t="shared" si="2"/>
        <v/>
      </c>
      <c r="AB24" t="str" cm="1">
        <f t="array" ref="AB24">IF(AA24="","",+SUMPRODUCT((B$4:B$53=B24)*(AA$4:AA$53&lt;AA24))+1)</f>
        <v/>
      </c>
      <c r="AC24" t="str">
        <f>IF(X24&lt;&gt;"",_xlfn.XLOOKUP(A24,Run!A:A,Run!E:E),"")</f>
        <v/>
      </c>
    </row>
    <row r="25" spans="1:29" x14ac:dyDescent="0.3">
      <c r="A25" t="str">
        <f>TEXT(Setup!A23,"")</f>
        <v/>
      </c>
      <c r="B25" t="str">
        <f>TEXT(Setup!B23,"")</f>
        <v/>
      </c>
      <c r="D25" s="61" t="str">
        <f>Run!$E24</f>
        <v/>
      </c>
      <c r="E25" s="35" t="str">
        <f>IFERROR(Run!$F24*$E$1,"")</f>
        <v/>
      </c>
      <c r="F25" s="61" t="str">
        <f>'Rope Bridge'!$E24</f>
        <v/>
      </c>
      <c r="G25" s="35" t="str">
        <f>IFERROR('Rope Bridge'!$H24*$G$1,"")</f>
        <v/>
      </c>
      <c r="H25" s="61" t="str">
        <f>ptt!$E24</f>
        <v/>
      </c>
      <c r="I25" s="35" t="str">
        <f>IFERROR(ptt!$H24*$I$1,"")</f>
        <v/>
      </c>
      <c r="J25" s="61" t="str">
        <f>'Tire Flip'!$E24</f>
        <v/>
      </c>
      <c r="K25" s="35" t="str">
        <f>IFERROR('Tire Flip'!$H24*$K$1,"")</f>
        <v/>
      </c>
      <c r="L25" s="61" t="str">
        <f>'Gauntlet CCR'!$E24</f>
        <v/>
      </c>
      <c r="M25" s="35" t="str">
        <f>IFERROR('Gauntlet CCR'!$H24*$M$1,"")</f>
        <v/>
      </c>
      <c r="N25" s="61" t="str">
        <f>'Ultimate Raider Male'!$E24</f>
        <v/>
      </c>
      <c r="O25" s="35" t="str">
        <f>IFERROR('Ultimate Raider Male'!$H24*$O$1,"")</f>
        <v/>
      </c>
      <c r="P25" s="61" t="str">
        <f>'Ultimate Raider Female'!$E24</f>
        <v/>
      </c>
      <c r="Q25" s="35" t="str">
        <f>IFERROR('Ultimate Raider Female'!$H24*$Q$1,"")</f>
        <v/>
      </c>
      <c r="R25" s="61" t="str">
        <f>'Event 8'!$E24</f>
        <v/>
      </c>
      <c r="S25" s="35" t="str">
        <f>IFERROR('Event 8'!$F24*$S$1,"")</f>
        <v/>
      </c>
      <c r="T25" s="61" t="str">
        <f>'Event 9'!$E24</f>
        <v/>
      </c>
      <c r="U25" s="35" t="str">
        <f>IFERROR('Event 9'!$F24*$U$1,"")</f>
        <v/>
      </c>
      <c r="V25" s="61" t="str">
        <f>'Event 10'!$E24</f>
        <v/>
      </c>
      <c r="W25" s="35" t="str">
        <f>IFERROR('Event 10'!$F24*$W$1,"")</f>
        <v/>
      </c>
      <c r="X25" t="str">
        <f t="shared" si="0"/>
        <v/>
      </c>
      <c r="Y25" t="str" cm="1">
        <f t="array" ref="Y25">IF(X25&lt;&gt;"",SUMPRODUCT((B$4:B$53=B25)*(X$4:X$53&lt;X25))+1,"")</f>
        <v/>
      </c>
      <c r="Z25" t="str">
        <f t="shared" si="1"/>
        <v/>
      </c>
      <c r="AA25" t="str">
        <f t="shared" si="2"/>
        <v/>
      </c>
      <c r="AB25" t="str" cm="1">
        <f t="array" ref="AB25">IF(AA25="","",+SUMPRODUCT((B$4:B$53=B25)*(AA$4:AA$53&lt;AA25))+1)</f>
        <v/>
      </c>
      <c r="AC25" t="str">
        <f>IF(X25&lt;&gt;"",_xlfn.XLOOKUP(A25,Run!A:A,Run!E:E),"")</f>
        <v/>
      </c>
    </row>
    <row r="26" spans="1:29" x14ac:dyDescent="0.3">
      <c r="A26" t="str">
        <f>TEXT(Setup!A24,"")</f>
        <v/>
      </c>
      <c r="B26" t="str">
        <f>TEXT(Setup!B24,"")</f>
        <v/>
      </c>
      <c r="D26" s="61" t="str">
        <f>Run!$E25</f>
        <v/>
      </c>
      <c r="E26" s="35" t="str">
        <f>IFERROR(Run!$F25*$E$1,"")</f>
        <v/>
      </c>
      <c r="F26" s="61" t="str">
        <f>'Rope Bridge'!$E25</f>
        <v/>
      </c>
      <c r="G26" s="35" t="str">
        <f>IFERROR('Rope Bridge'!$H25*$G$1,"")</f>
        <v/>
      </c>
      <c r="H26" s="61" t="str">
        <f>ptt!$E25</f>
        <v/>
      </c>
      <c r="I26" s="35" t="str">
        <f>IFERROR(ptt!$H25*$I$1,"")</f>
        <v/>
      </c>
      <c r="J26" s="61" t="str">
        <f>'Tire Flip'!$E25</f>
        <v/>
      </c>
      <c r="K26" s="35" t="str">
        <f>IFERROR('Tire Flip'!$H25*$K$1,"")</f>
        <v/>
      </c>
      <c r="L26" s="61" t="str">
        <f>'Gauntlet CCR'!$E25</f>
        <v/>
      </c>
      <c r="M26" s="35" t="str">
        <f>IFERROR('Gauntlet CCR'!$H25*$M$1,"")</f>
        <v/>
      </c>
      <c r="N26" s="61" t="str">
        <f>'Ultimate Raider Male'!$E25</f>
        <v/>
      </c>
      <c r="O26" s="35" t="str">
        <f>IFERROR('Ultimate Raider Male'!$H25*$O$1,"")</f>
        <v/>
      </c>
      <c r="P26" s="61" t="str">
        <f>'Ultimate Raider Female'!$E25</f>
        <v/>
      </c>
      <c r="Q26" s="35" t="str">
        <f>IFERROR('Ultimate Raider Female'!$H25*$Q$1,"")</f>
        <v/>
      </c>
      <c r="R26" s="61" t="str">
        <f>'Event 8'!$E25</f>
        <v/>
      </c>
      <c r="S26" s="35" t="str">
        <f>IFERROR('Event 8'!$F25*$S$1,"")</f>
        <v/>
      </c>
      <c r="T26" s="61" t="str">
        <f>'Event 9'!$E25</f>
        <v/>
      </c>
      <c r="U26" s="35" t="str">
        <f>IFERROR('Event 9'!$F25*$U$1,"")</f>
        <v/>
      </c>
      <c r="V26" s="61" t="str">
        <f>'Event 10'!$E25</f>
        <v/>
      </c>
      <c r="W26" s="35" t="str">
        <f>IFERROR('Event 10'!$F25*$W$1,"")</f>
        <v/>
      </c>
      <c r="X26" t="str">
        <f t="shared" si="0"/>
        <v/>
      </c>
      <c r="Y26" t="str" cm="1">
        <f t="array" ref="Y26">IF(X26&lt;&gt;"",SUMPRODUCT((B$4:B$53=B26)*(X$4:X$53&lt;X26))+1,"")</f>
        <v/>
      </c>
      <c r="Z26" t="str">
        <f t="shared" si="1"/>
        <v/>
      </c>
      <c r="AA26" t="str">
        <f t="shared" si="2"/>
        <v/>
      </c>
      <c r="AB26" t="str" cm="1">
        <f t="array" ref="AB26">IF(AA26="","",+SUMPRODUCT((B$4:B$53=B26)*(AA$4:AA$53&lt;AA26))+1)</f>
        <v/>
      </c>
      <c r="AC26" t="str">
        <f>IF(X26&lt;&gt;"",_xlfn.XLOOKUP(A26,Run!A:A,Run!E:E),"")</f>
        <v/>
      </c>
    </row>
    <row r="27" spans="1:29" x14ac:dyDescent="0.3">
      <c r="A27" t="str">
        <f>TEXT(Setup!A25,"")</f>
        <v/>
      </c>
      <c r="B27" t="str">
        <f>TEXT(Setup!B25,"")</f>
        <v/>
      </c>
      <c r="D27" s="61" t="str">
        <f>Run!$E26</f>
        <v/>
      </c>
      <c r="E27" s="35" t="str">
        <f>IFERROR(Run!$F26*$E$1,"")</f>
        <v/>
      </c>
      <c r="F27" s="61" t="str">
        <f>'Rope Bridge'!$E26</f>
        <v/>
      </c>
      <c r="G27" s="35" t="str">
        <f>IFERROR('Rope Bridge'!$H26*$G$1,"")</f>
        <v/>
      </c>
      <c r="H27" s="61" t="str">
        <f>ptt!$E26</f>
        <v/>
      </c>
      <c r="I27" s="35" t="str">
        <f>IFERROR(ptt!$H26*$I$1,"")</f>
        <v/>
      </c>
      <c r="J27" s="61" t="str">
        <f>'Tire Flip'!$E26</f>
        <v/>
      </c>
      <c r="K27" s="35" t="str">
        <f>IFERROR('Tire Flip'!$H26*$K$1,"")</f>
        <v/>
      </c>
      <c r="L27" s="61" t="str">
        <f>'Gauntlet CCR'!$E26</f>
        <v/>
      </c>
      <c r="M27" s="35" t="str">
        <f>IFERROR('Gauntlet CCR'!$H26*$M$1,"")</f>
        <v/>
      </c>
      <c r="N27" s="61" t="str">
        <f>'Ultimate Raider Male'!$E26</f>
        <v/>
      </c>
      <c r="O27" s="35" t="str">
        <f>IFERROR('Ultimate Raider Male'!$H26*$O$1,"")</f>
        <v/>
      </c>
      <c r="P27" s="61" t="str">
        <f>'Ultimate Raider Female'!$E26</f>
        <v/>
      </c>
      <c r="Q27" s="35" t="str">
        <f>IFERROR('Ultimate Raider Female'!$H26*$Q$1,"")</f>
        <v/>
      </c>
      <c r="R27" s="61" t="str">
        <f>'Event 8'!$E26</f>
        <v/>
      </c>
      <c r="S27" s="35" t="str">
        <f>IFERROR('Event 8'!$F26*$S$1,"")</f>
        <v/>
      </c>
      <c r="T27" s="61" t="str">
        <f>'Event 9'!$E26</f>
        <v/>
      </c>
      <c r="U27" s="35" t="str">
        <f>IFERROR('Event 9'!$F26*$U$1,"")</f>
        <v/>
      </c>
      <c r="V27" s="61" t="str">
        <f>'Event 10'!$E26</f>
        <v/>
      </c>
      <c r="W27" s="35" t="str">
        <f>IFERROR('Event 10'!$F26*$W$1,"")</f>
        <v/>
      </c>
      <c r="X27" t="str">
        <f t="shared" si="0"/>
        <v/>
      </c>
      <c r="Y27" t="str" cm="1">
        <f t="array" ref="Y27">IF(X27&lt;&gt;"",SUMPRODUCT((B$4:B$53=B27)*(X$4:X$53&lt;X27))+1,"")</f>
        <v/>
      </c>
      <c r="Z27" t="str">
        <f t="shared" si="1"/>
        <v/>
      </c>
      <c r="AA27" t="str">
        <f t="shared" si="2"/>
        <v/>
      </c>
      <c r="AB27" t="str" cm="1">
        <f t="array" ref="AB27">IF(AA27="","",+SUMPRODUCT((B$4:B$53=B27)*(AA$4:AA$53&lt;AA27))+1)</f>
        <v/>
      </c>
      <c r="AC27" t="str">
        <f>IF(X27&lt;&gt;"",_xlfn.XLOOKUP(A27,Run!A:A,Run!E:E),"")</f>
        <v/>
      </c>
    </row>
    <row r="28" spans="1:29" x14ac:dyDescent="0.3">
      <c r="A28" t="str">
        <f>TEXT(Setup!A26,"")</f>
        <v/>
      </c>
      <c r="B28" t="str">
        <f>TEXT(Setup!B26,"")</f>
        <v/>
      </c>
      <c r="D28" s="61" t="str">
        <f>Run!$E27</f>
        <v/>
      </c>
      <c r="E28" s="35" t="str">
        <f>IFERROR(Run!$F27*$E$1,"")</f>
        <v/>
      </c>
      <c r="F28" s="61" t="str">
        <f>'Rope Bridge'!$E27</f>
        <v/>
      </c>
      <c r="G28" s="35" t="str">
        <f>IFERROR('Rope Bridge'!$H27*$G$1,"")</f>
        <v/>
      </c>
      <c r="H28" s="61" t="str">
        <f>ptt!$E27</f>
        <v/>
      </c>
      <c r="I28" s="35" t="str">
        <f>IFERROR(ptt!$H27*$I$1,"")</f>
        <v/>
      </c>
      <c r="J28" s="61" t="str">
        <f>'Tire Flip'!$E27</f>
        <v/>
      </c>
      <c r="K28" s="35" t="str">
        <f>IFERROR('Tire Flip'!$H27*$K$1,"")</f>
        <v/>
      </c>
      <c r="L28" s="61" t="str">
        <f>'Gauntlet CCR'!$E27</f>
        <v/>
      </c>
      <c r="M28" s="35" t="str">
        <f>IFERROR('Gauntlet CCR'!$H27*$M$1,"")</f>
        <v/>
      </c>
      <c r="N28" s="61" t="str">
        <f>'Ultimate Raider Male'!$E27</f>
        <v/>
      </c>
      <c r="O28" s="35" t="str">
        <f>IFERROR('Ultimate Raider Male'!$H27*$O$1,"")</f>
        <v/>
      </c>
      <c r="P28" s="61" t="str">
        <f>'Ultimate Raider Female'!$E27</f>
        <v/>
      </c>
      <c r="Q28" s="35" t="str">
        <f>IFERROR('Ultimate Raider Female'!$H27*$Q$1,"")</f>
        <v/>
      </c>
      <c r="R28" s="61" t="str">
        <f>'Event 8'!$E27</f>
        <v/>
      </c>
      <c r="S28" s="35" t="str">
        <f>IFERROR('Event 8'!$F27*$S$1,"")</f>
        <v/>
      </c>
      <c r="T28" s="61" t="str">
        <f>'Event 9'!$E27</f>
        <v/>
      </c>
      <c r="U28" s="35" t="str">
        <f>IFERROR('Event 9'!$F27*$U$1,"")</f>
        <v/>
      </c>
      <c r="V28" s="61" t="str">
        <f>'Event 10'!$E27</f>
        <v/>
      </c>
      <c r="W28" s="35" t="str">
        <f>IFERROR('Event 10'!$F27*$W$1,"")</f>
        <v/>
      </c>
      <c r="X28" t="str">
        <f t="shared" si="0"/>
        <v/>
      </c>
      <c r="Y28" t="str" cm="1">
        <f t="array" ref="Y28">IF(X28&lt;&gt;"",SUMPRODUCT((B$4:B$53=B28)*(X$4:X$53&lt;X28))+1,"")</f>
        <v/>
      </c>
      <c r="Z28" t="str">
        <f t="shared" si="1"/>
        <v/>
      </c>
      <c r="AA28" t="str">
        <f t="shared" si="2"/>
        <v/>
      </c>
      <c r="AB28" t="str" cm="1">
        <f t="array" ref="AB28">IF(AA28="","",+SUMPRODUCT((B$4:B$53=B28)*(AA$4:AA$53&lt;AA28))+1)</f>
        <v/>
      </c>
      <c r="AC28" t="str">
        <f>IF(X28&lt;&gt;"",_xlfn.XLOOKUP(A28,Run!A:A,Run!E:E),"")</f>
        <v/>
      </c>
    </row>
    <row r="29" spans="1:29" x14ac:dyDescent="0.3">
      <c r="A29" t="str">
        <f>TEXT(Setup!A27,"")</f>
        <v/>
      </c>
      <c r="B29" t="str">
        <f>TEXT(Setup!B27,"")</f>
        <v/>
      </c>
      <c r="D29" s="61" t="str">
        <f>Run!$E28</f>
        <v/>
      </c>
      <c r="E29" s="35" t="str">
        <f>IFERROR(Run!$F28*$E$1,"")</f>
        <v/>
      </c>
      <c r="F29" s="61" t="str">
        <f>'Rope Bridge'!$E28</f>
        <v/>
      </c>
      <c r="G29" s="35" t="str">
        <f>IFERROR('Rope Bridge'!$H28*$G$1,"")</f>
        <v/>
      </c>
      <c r="H29" s="61" t="str">
        <f>ptt!$E28</f>
        <v/>
      </c>
      <c r="I29" s="35" t="str">
        <f>IFERROR(ptt!$H28*$I$1,"")</f>
        <v/>
      </c>
      <c r="J29" s="61" t="str">
        <f>'Tire Flip'!$E28</f>
        <v/>
      </c>
      <c r="K29" s="35" t="str">
        <f>IFERROR('Tire Flip'!$H28*$K$1,"")</f>
        <v/>
      </c>
      <c r="L29" s="61" t="str">
        <f>'Gauntlet CCR'!$E28</f>
        <v/>
      </c>
      <c r="M29" s="35" t="str">
        <f>IFERROR('Gauntlet CCR'!$H28*$M$1,"")</f>
        <v/>
      </c>
      <c r="N29" s="61" t="str">
        <f>'Ultimate Raider Male'!$E28</f>
        <v/>
      </c>
      <c r="O29" s="35" t="str">
        <f>IFERROR('Ultimate Raider Male'!$H28*$O$1,"")</f>
        <v/>
      </c>
      <c r="P29" s="61" t="str">
        <f>'Ultimate Raider Female'!$E28</f>
        <v/>
      </c>
      <c r="Q29" s="35" t="str">
        <f>IFERROR('Ultimate Raider Female'!$H28*$Q$1,"")</f>
        <v/>
      </c>
      <c r="R29" s="61" t="str">
        <f>'Event 8'!$E28</f>
        <v/>
      </c>
      <c r="S29" s="35" t="str">
        <f>IFERROR('Event 8'!$F28*$S$1,"")</f>
        <v/>
      </c>
      <c r="T29" s="61" t="str">
        <f>'Event 9'!$E28</f>
        <v/>
      </c>
      <c r="U29" s="35" t="str">
        <f>IFERROR('Event 9'!$F28*$U$1,"")</f>
        <v/>
      </c>
      <c r="V29" s="61" t="str">
        <f>'Event 10'!$E28</f>
        <v/>
      </c>
      <c r="W29" s="35" t="str">
        <f>IFERROR('Event 10'!$F28*$W$1,"")</f>
        <v/>
      </c>
      <c r="X29" t="str">
        <f t="shared" si="0"/>
        <v/>
      </c>
      <c r="Y29" t="str" cm="1">
        <f t="array" ref="Y29">IF(X29&lt;&gt;"",SUMPRODUCT((B$4:B$53=B29)*(X$4:X$53&lt;X29))+1,"")</f>
        <v/>
      </c>
      <c r="Z29" t="str">
        <f t="shared" si="1"/>
        <v/>
      </c>
      <c r="AA29" t="str">
        <f t="shared" si="2"/>
        <v/>
      </c>
      <c r="AB29" t="str" cm="1">
        <f t="array" ref="AB29">IF(AA29="","",+SUMPRODUCT((B$4:B$53=B29)*(AA$4:AA$53&lt;AA29))+1)</f>
        <v/>
      </c>
      <c r="AC29" t="str">
        <f>IF(X29&lt;&gt;"",_xlfn.XLOOKUP(A29,Run!A:A,Run!E:E),"")</f>
        <v/>
      </c>
    </row>
    <row r="30" spans="1:29" x14ac:dyDescent="0.3">
      <c r="A30" t="str">
        <f>TEXT(Setup!A28,"")</f>
        <v/>
      </c>
      <c r="B30" t="str">
        <f>TEXT(Setup!B28,"")</f>
        <v/>
      </c>
      <c r="D30" s="61" t="str">
        <f>Run!$E29</f>
        <v/>
      </c>
      <c r="E30" s="35" t="str">
        <f>IFERROR(Run!$F29*$E$1,"")</f>
        <v/>
      </c>
      <c r="F30" s="61" t="str">
        <f>'Rope Bridge'!$E29</f>
        <v/>
      </c>
      <c r="G30" s="35" t="str">
        <f>IFERROR('Rope Bridge'!$H29*$G$1,"")</f>
        <v/>
      </c>
      <c r="H30" s="61" t="str">
        <f>ptt!$E29</f>
        <v/>
      </c>
      <c r="I30" s="35" t="str">
        <f>IFERROR(ptt!$H29*$I$1,"")</f>
        <v/>
      </c>
      <c r="J30" s="61" t="str">
        <f>'Tire Flip'!$E29</f>
        <v/>
      </c>
      <c r="K30" s="35" t="str">
        <f>IFERROR('Tire Flip'!$H29*$K$1,"")</f>
        <v/>
      </c>
      <c r="L30" s="61" t="str">
        <f>'Gauntlet CCR'!$E29</f>
        <v/>
      </c>
      <c r="M30" s="35" t="str">
        <f>IFERROR('Gauntlet CCR'!$H29*$M$1,"")</f>
        <v/>
      </c>
      <c r="N30" s="61" t="str">
        <f>'Ultimate Raider Male'!$E29</f>
        <v/>
      </c>
      <c r="O30" s="35" t="str">
        <f>IFERROR('Ultimate Raider Male'!$H29*$O$1,"")</f>
        <v/>
      </c>
      <c r="P30" s="61" t="str">
        <f>'Ultimate Raider Female'!$E29</f>
        <v/>
      </c>
      <c r="Q30" s="35" t="str">
        <f>IFERROR('Ultimate Raider Female'!$H29*$Q$1,"")</f>
        <v/>
      </c>
      <c r="R30" s="61" t="str">
        <f>'Event 8'!$E29</f>
        <v/>
      </c>
      <c r="S30" s="35" t="str">
        <f>IFERROR('Event 8'!$F29*$S$1,"")</f>
        <v/>
      </c>
      <c r="T30" s="61" t="str">
        <f>'Event 9'!$E29</f>
        <v/>
      </c>
      <c r="U30" s="35" t="str">
        <f>IFERROR('Event 9'!$F29*$U$1,"")</f>
        <v/>
      </c>
      <c r="V30" s="61" t="str">
        <f>'Event 10'!$E29</f>
        <v/>
      </c>
      <c r="W30" s="35" t="str">
        <f>IFERROR('Event 10'!$F29*$W$1,"")</f>
        <v/>
      </c>
      <c r="X30" t="str">
        <f t="shared" si="0"/>
        <v/>
      </c>
      <c r="Y30" t="str" cm="1">
        <f t="array" ref="Y30">IF(X30&lt;&gt;"",SUMPRODUCT((B$4:B$53=B30)*(X$4:X$53&lt;X30))+1,"")</f>
        <v/>
      </c>
      <c r="Z30" t="str">
        <f t="shared" si="1"/>
        <v/>
      </c>
      <c r="AA30" t="str">
        <f t="shared" si="2"/>
        <v/>
      </c>
      <c r="AB30" t="str" cm="1">
        <f t="array" ref="AB30">IF(AA30="","",+SUMPRODUCT((B$4:B$53=B30)*(AA$4:AA$53&lt;AA30))+1)</f>
        <v/>
      </c>
      <c r="AC30" t="str">
        <f>IF(X30&lt;&gt;"",_xlfn.XLOOKUP(A30,Run!A:A,Run!E:E),"")</f>
        <v/>
      </c>
    </row>
    <row r="31" spans="1:29" x14ac:dyDescent="0.3">
      <c r="A31" t="str">
        <f>TEXT(Setup!A29,"")</f>
        <v/>
      </c>
      <c r="B31" t="str">
        <f>TEXT(Setup!B29,"")</f>
        <v/>
      </c>
      <c r="D31" s="61" t="str">
        <f>Run!$E30</f>
        <v/>
      </c>
      <c r="E31" s="35" t="str">
        <f>IFERROR(Run!$F30*$E$1,"")</f>
        <v/>
      </c>
      <c r="F31" s="61" t="str">
        <f>'Rope Bridge'!$E30</f>
        <v/>
      </c>
      <c r="G31" s="35" t="str">
        <f>IFERROR('Rope Bridge'!$H30*$G$1,"")</f>
        <v/>
      </c>
      <c r="H31" s="61" t="str">
        <f>ptt!$E30</f>
        <v/>
      </c>
      <c r="I31" s="35" t="str">
        <f>IFERROR(ptt!$H30*$I$1,"")</f>
        <v/>
      </c>
      <c r="J31" s="61" t="str">
        <f>'Tire Flip'!$E30</f>
        <v/>
      </c>
      <c r="K31" s="35" t="str">
        <f>IFERROR('Tire Flip'!$H30*$K$1,"")</f>
        <v/>
      </c>
      <c r="L31" s="61" t="str">
        <f>'Gauntlet CCR'!$E30</f>
        <v/>
      </c>
      <c r="M31" s="35" t="str">
        <f>IFERROR('Gauntlet CCR'!$H30*$M$1,"")</f>
        <v/>
      </c>
      <c r="N31" s="61" t="str">
        <f>'Ultimate Raider Male'!$E30</f>
        <v/>
      </c>
      <c r="O31" s="35" t="str">
        <f>IFERROR('Ultimate Raider Male'!$H30*$O$1,"")</f>
        <v/>
      </c>
      <c r="P31" s="61" t="str">
        <f>'Ultimate Raider Female'!$E30</f>
        <v/>
      </c>
      <c r="Q31" s="35" t="str">
        <f>IFERROR('Ultimate Raider Female'!$H30*$Q$1,"")</f>
        <v/>
      </c>
      <c r="R31" s="61" t="str">
        <f>'Event 8'!$E30</f>
        <v/>
      </c>
      <c r="S31" s="35" t="str">
        <f>IFERROR('Event 8'!$F30*$S$1,"")</f>
        <v/>
      </c>
      <c r="T31" s="61" t="str">
        <f>'Event 9'!$E30</f>
        <v/>
      </c>
      <c r="U31" s="35" t="str">
        <f>IFERROR('Event 9'!$F30*$U$1,"")</f>
        <v/>
      </c>
      <c r="V31" s="61" t="str">
        <f>'Event 10'!$E30</f>
        <v/>
      </c>
      <c r="W31" s="35" t="str">
        <f>IFERROR('Event 10'!$F30*$W$1,"")</f>
        <v/>
      </c>
      <c r="X31" t="str">
        <f t="shared" si="0"/>
        <v/>
      </c>
      <c r="Y31" t="str" cm="1">
        <f t="array" ref="Y31">IF(X31&lt;&gt;"",SUMPRODUCT((B$4:B$53=B31)*(X$4:X$53&lt;X31))+1,"")</f>
        <v/>
      </c>
      <c r="Z31" t="str">
        <f t="shared" si="1"/>
        <v/>
      </c>
      <c r="AA31" t="str">
        <f t="shared" si="2"/>
        <v/>
      </c>
      <c r="AB31" t="str" cm="1">
        <f t="array" ref="AB31">IF(AA31="","",+SUMPRODUCT((B$4:B$53=B31)*(AA$4:AA$53&lt;AA31))+1)</f>
        <v/>
      </c>
      <c r="AC31" t="str">
        <f>IF(X31&lt;&gt;"",_xlfn.XLOOKUP(A31,Run!A:A,Run!E:E),"")</f>
        <v/>
      </c>
    </row>
    <row r="32" spans="1:29" x14ac:dyDescent="0.3">
      <c r="A32" t="str">
        <f>TEXT(Setup!A30,"")</f>
        <v/>
      </c>
      <c r="B32" t="str">
        <f>TEXT(Setup!B30,"")</f>
        <v/>
      </c>
      <c r="D32" s="61" t="str">
        <f>Run!$E31</f>
        <v/>
      </c>
      <c r="E32" s="35" t="str">
        <f>IFERROR(Run!$F31*$E$1,"")</f>
        <v/>
      </c>
      <c r="F32" s="61" t="str">
        <f>'Rope Bridge'!$E31</f>
        <v/>
      </c>
      <c r="G32" s="35" t="str">
        <f>IFERROR('Rope Bridge'!$H31*$G$1,"")</f>
        <v/>
      </c>
      <c r="H32" s="61" t="str">
        <f>ptt!$E31</f>
        <v/>
      </c>
      <c r="I32" s="35" t="str">
        <f>IFERROR(ptt!$H31*$I$1,"")</f>
        <v/>
      </c>
      <c r="J32" s="61" t="str">
        <f>'Tire Flip'!$E31</f>
        <v/>
      </c>
      <c r="K32" s="35" t="str">
        <f>IFERROR('Tire Flip'!$H31*$K$1,"")</f>
        <v/>
      </c>
      <c r="L32" s="61" t="str">
        <f>'Gauntlet CCR'!$E31</f>
        <v/>
      </c>
      <c r="M32" s="35" t="str">
        <f>IFERROR('Gauntlet CCR'!$H31*$M$1,"")</f>
        <v/>
      </c>
      <c r="N32" s="61" t="str">
        <f>'Ultimate Raider Male'!$E31</f>
        <v/>
      </c>
      <c r="O32" s="35" t="str">
        <f>IFERROR('Ultimate Raider Male'!$H31*$O$1,"")</f>
        <v/>
      </c>
      <c r="P32" s="61" t="str">
        <f>'Ultimate Raider Female'!$E31</f>
        <v/>
      </c>
      <c r="Q32" s="35" t="str">
        <f>IFERROR('Ultimate Raider Female'!$H31*$Q$1,"")</f>
        <v/>
      </c>
      <c r="R32" s="61" t="str">
        <f>'Event 8'!$E31</f>
        <v/>
      </c>
      <c r="S32" s="35" t="str">
        <f>IFERROR('Event 8'!$F31*$S$1,"")</f>
        <v/>
      </c>
      <c r="T32" s="61" t="str">
        <f>'Event 9'!$E31</f>
        <v/>
      </c>
      <c r="U32" s="35" t="str">
        <f>IFERROR('Event 9'!$F31*$U$1,"")</f>
        <v/>
      </c>
      <c r="V32" s="61" t="str">
        <f>'Event 10'!$E31</f>
        <v/>
      </c>
      <c r="W32" s="35" t="str">
        <f>IFERROR('Event 10'!$F31*$W$1,"")</f>
        <v/>
      </c>
      <c r="X32" t="str">
        <f t="shared" si="0"/>
        <v/>
      </c>
      <c r="Y32" t="str" cm="1">
        <f t="array" ref="Y32">IF(X32&lt;&gt;"",SUMPRODUCT((B$4:B$53=B32)*(X$4:X$53&lt;X32))+1,"")</f>
        <v/>
      </c>
      <c r="Z32" t="str">
        <f t="shared" si="1"/>
        <v/>
      </c>
      <c r="AA32" t="str">
        <f t="shared" si="2"/>
        <v/>
      </c>
      <c r="AB32" t="str" cm="1">
        <f t="array" ref="AB32">IF(AA32="","",+SUMPRODUCT((B$4:B$53=B32)*(AA$4:AA$53&lt;AA32))+1)</f>
        <v/>
      </c>
      <c r="AC32" t="str">
        <f>IF(X32&lt;&gt;"",_xlfn.XLOOKUP(A32,Run!A:A,Run!E:E),"")</f>
        <v/>
      </c>
    </row>
    <row r="33" spans="1:29" x14ac:dyDescent="0.3">
      <c r="A33" t="str">
        <f>TEXT(Setup!A31,"")</f>
        <v/>
      </c>
      <c r="B33" t="str">
        <f>TEXT(Setup!B31,"")</f>
        <v/>
      </c>
      <c r="D33" s="61" t="str">
        <f>Run!$E32</f>
        <v/>
      </c>
      <c r="E33" s="35" t="str">
        <f>IFERROR(Run!$F32*$E$1,"")</f>
        <v/>
      </c>
      <c r="F33" s="61" t="str">
        <f>'Rope Bridge'!$E32</f>
        <v/>
      </c>
      <c r="G33" s="35" t="str">
        <f>IFERROR('Rope Bridge'!$H32*$G$1,"")</f>
        <v/>
      </c>
      <c r="H33" s="61" t="str">
        <f>ptt!$E32</f>
        <v/>
      </c>
      <c r="I33" s="35" t="str">
        <f>IFERROR(ptt!$H32*$I$1,"")</f>
        <v/>
      </c>
      <c r="J33" s="61" t="str">
        <f>'Tire Flip'!$E32</f>
        <v/>
      </c>
      <c r="K33" s="35" t="str">
        <f>IFERROR('Tire Flip'!$H32*$K$1,"")</f>
        <v/>
      </c>
      <c r="L33" s="61" t="str">
        <f>'Gauntlet CCR'!$E32</f>
        <v/>
      </c>
      <c r="M33" s="35" t="str">
        <f>IFERROR('Gauntlet CCR'!$H32*$M$1,"")</f>
        <v/>
      </c>
      <c r="N33" s="61" t="str">
        <f>'Ultimate Raider Male'!$E32</f>
        <v/>
      </c>
      <c r="O33" s="35" t="str">
        <f>IFERROR('Ultimate Raider Male'!$H32*$O$1,"")</f>
        <v/>
      </c>
      <c r="P33" s="61" t="str">
        <f>'Ultimate Raider Female'!$E32</f>
        <v/>
      </c>
      <c r="Q33" s="35" t="str">
        <f>IFERROR('Ultimate Raider Female'!$H32*$Q$1,"")</f>
        <v/>
      </c>
      <c r="R33" s="61" t="str">
        <f>'Event 8'!$E32</f>
        <v/>
      </c>
      <c r="S33" s="35" t="str">
        <f>IFERROR('Event 8'!$F32*$S$1,"")</f>
        <v/>
      </c>
      <c r="T33" s="61" t="str">
        <f>'Event 9'!$E32</f>
        <v/>
      </c>
      <c r="U33" s="35" t="str">
        <f>IFERROR('Event 9'!$F32*$U$1,"")</f>
        <v/>
      </c>
      <c r="V33" s="61" t="str">
        <f>'Event 10'!$E32</f>
        <v/>
      </c>
      <c r="W33" s="35" t="str">
        <f>IFERROR('Event 10'!$F32*$W$1,"")</f>
        <v/>
      </c>
      <c r="X33" t="str">
        <f t="shared" si="0"/>
        <v/>
      </c>
      <c r="Y33" t="str" cm="1">
        <f t="array" ref="Y33">IF(X33&lt;&gt;"",SUMPRODUCT((B$4:B$53=B33)*(X$4:X$53&lt;X33))+1,"")</f>
        <v/>
      </c>
      <c r="Z33" t="str">
        <f t="shared" si="1"/>
        <v/>
      </c>
      <c r="AA33" t="str">
        <f t="shared" si="2"/>
        <v/>
      </c>
      <c r="AB33" t="str" cm="1">
        <f t="array" ref="AB33">IF(AA33="","",+SUMPRODUCT((B$4:B$53=B33)*(AA$4:AA$53&lt;AA33))+1)</f>
        <v/>
      </c>
      <c r="AC33" t="str">
        <f>IF(X33&lt;&gt;"",_xlfn.XLOOKUP(A33,Run!A:A,Run!E:E),"")</f>
        <v/>
      </c>
    </row>
    <row r="34" spans="1:29" x14ac:dyDescent="0.3">
      <c r="A34" t="str">
        <f>TEXT(Setup!A32,"")</f>
        <v/>
      </c>
      <c r="B34" t="str">
        <f>TEXT(Setup!B32,"")</f>
        <v/>
      </c>
      <c r="D34" s="61" t="str">
        <f>Run!$E33</f>
        <v/>
      </c>
      <c r="E34" s="35" t="str">
        <f>IFERROR(Run!$F33*$E$1,"")</f>
        <v/>
      </c>
      <c r="F34" s="61" t="str">
        <f>'Rope Bridge'!$E33</f>
        <v/>
      </c>
      <c r="G34" s="35" t="str">
        <f>IFERROR('Rope Bridge'!$H33*$G$1,"")</f>
        <v/>
      </c>
      <c r="H34" s="61" t="str">
        <f>ptt!$E33</f>
        <v/>
      </c>
      <c r="I34" s="35" t="str">
        <f>IFERROR(ptt!$H33*$I$1,"")</f>
        <v/>
      </c>
      <c r="J34" s="61" t="str">
        <f>'Tire Flip'!$E33</f>
        <v/>
      </c>
      <c r="K34" s="35" t="str">
        <f>IFERROR('Tire Flip'!$H33*$K$1,"")</f>
        <v/>
      </c>
      <c r="L34" s="61" t="str">
        <f>'Gauntlet CCR'!$E33</f>
        <v/>
      </c>
      <c r="M34" s="35" t="str">
        <f>IFERROR('Gauntlet CCR'!$H33*$M$1,"")</f>
        <v/>
      </c>
      <c r="N34" s="61" t="str">
        <f>'Ultimate Raider Male'!$E33</f>
        <v/>
      </c>
      <c r="O34" s="35" t="str">
        <f>IFERROR('Ultimate Raider Male'!$H33*$O$1,"")</f>
        <v/>
      </c>
      <c r="P34" s="61" t="str">
        <f>'Ultimate Raider Female'!$E33</f>
        <v/>
      </c>
      <c r="Q34" s="35" t="str">
        <f>IFERROR('Ultimate Raider Female'!$H33*$Q$1,"")</f>
        <v/>
      </c>
      <c r="R34" s="61" t="str">
        <f>'Event 8'!$E33</f>
        <v/>
      </c>
      <c r="S34" s="35" t="str">
        <f>IFERROR('Event 8'!$F33*$S$1,"")</f>
        <v/>
      </c>
      <c r="T34" s="61" t="str">
        <f>'Event 9'!$E33</f>
        <v/>
      </c>
      <c r="U34" s="35" t="str">
        <f>IFERROR('Event 9'!$F33*$U$1,"")</f>
        <v/>
      </c>
      <c r="V34" s="61" t="str">
        <f>'Event 10'!$E33</f>
        <v/>
      </c>
      <c r="W34" s="35" t="str">
        <f>IFERROR('Event 10'!$F33*$W$1,"")</f>
        <v/>
      </c>
      <c r="X34" t="str">
        <f t="shared" si="0"/>
        <v/>
      </c>
      <c r="Y34" t="str" cm="1">
        <f t="array" ref="Y34">IF(X34&lt;&gt;"",SUMPRODUCT((B$4:B$53=B34)*(X$4:X$53&lt;X34))+1,"")</f>
        <v/>
      </c>
      <c r="Z34" t="str">
        <f t="shared" si="1"/>
        <v/>
      </c>
      <c r="AA34" t="str">
        <f t="shared" si="2"/>
        <v/>
      </c>
      <c r="AB34" t="str" cm="1">
        <f t="array" ref="AB34">IF(AA34="","",+SUMPRODUCT((B$4:B$53=B34)*(AA$4:AA$53&lt;AA34))+1)</f>
        <v/>
      </c>
      <c r="AC34" t="str">
        <f>IF(X34&lt;&gt;"",_xlfn.XLOOKUP(A34,Run!A:A,Run!E:E),"")</f>
        <v/>
      </c>
    </row>
    <row r="35" spans="1:29" x14ac:dyDescent="0.3">
      <c r="A35" t="str">
        <f>TEXT(Setup!A33,"")</f>
        <v/>
      </c>
      <c r="B35" t="str">
        <f>TEXT(Setup!B33,"")</f>
        <v/>
      </c>
      <c r="D35" s="61" t="str">
        <f>Run!$E34</f>
        <v/>
      </c>
      <c r="E35" s="35" t="str">
        <f>IFERROR(Run!$F34*$E$1,"")</f>
        <v/>
      </c>
      <c r="F35" s="61" t="str">
        <f>'Rope Bridge'!$E34</f>
        <v/>
      </c>
      <c r="G35" s="35" t="str">
        <f>IFERROR('Rope Bridge'!$H34*$G$1,"")</f>
        <v/>
      </c>
      <c r="H35" s="61" t="str">
        <f>ptt!$E34</f>
        <v/>
      </c>
      <c r="I35" s="35" t="str">
        <f>IFERROR(ptt!$H34*$I$1,"")</f>
        <v/>
      </c>
      <c r="J35" s="61" t="str">
        <f>'Tire Flip'!$E34</f>
        <v/>
      </c>
      <c r="K35" s="35" t="str">
        <f>IFERROR('Tire Flip'!$H34*$K$1,"")</f>
        <v/>
      </c>
      <c r="L35" s="61" t="str">
        <f>'Gauntlet CCR'!$E34</f>
        <v/>
      </c>
      <c r="M35" s="35" t="str">
        <f>IFERROR('Gauntlet CCR'!$H34*$M$1,"")</f>
        <v/>
      </c>
      <c r="N35" s="61" t="str">
        <f>'Ultimate Raider Male'!$E34</f>
        <v/>
      </c>
      <c r="O35" s="35" t="str">
        <f>IFERROR('Ultimate Raider Male'!$H34*$O$1,"")</f>
        <v/>
      </c>
      <c r="P35" s="61" t="str">
        <f>'Ultimate Raider Female'!$E34</f>
        <v/>
      </c>
      <c r="Q35" s="35" t="str">
        <f>IFERROR('Ultimate Raider Female'!$H34*$Q$1,"")</f>
        <v/>
      </c>
      <c r="R35" s="61" t="str">
        <f>'Event 8'!$E34</f>
        <v/>
      </c>
      <c r="S35" s="35" t="str">
        <f>IFERROR('Event 8'!$F34*$S$1,"")</f>
        <v/>
      </c>
      <c r="T35" s="61" t="str">
        <f>'Event 9'!$E34</f>
        <v/>
      </c>
      <c r="U35" s="35" t="str">
        <f>IFERROR('Event 9'!$F34*$U$1,"")</f>
        <v/>
      </c>
      <c r="V35" s="61" t="str">
        <f>'Event 10'!$E34</f>
        <v/>
      </c>
      <c r="W35" s="35" t="str">
        <f>IFERROR('Event 10'!$F34*$W$1,"")</f>
        <v/>
      </c>
      <c r="X35" t="str">
        <f t="shared" si="0"/>
        <v/>
      </c>
      <c r="Y35" t="str" cm="1">
        <f t="array" ref="Y35">IF(X35&lt;&gt;"",SUMPRODUCT((B$4:B$53=B35)*(X$4:X$53&lt;X35))+1,"")</f>
        <v/>
      </c>
      <c r="Z35" t="str">
        <f t="shared" si="1"/>
        <v/>
      </c>
      <c r="AA35" t="str">
        <f t="shared" si="2"/>
        <v/>
      </c>
      <c r="AB35" t="str" cm="1">
        <f t="array" ref="AB35">IF(AA35="","",+SUMPRODUCT((B$4:B$53=B35)*(AA$4:AA$53&lt;AA35))+1)</f>
        <v/>
      </c>
      <c r="AC35" t="str">
        <f>IF(X35&lt;&gt;"",_xlfn.XLOOKUP(A35,Run!A:A,Run!E:E),"")</f>
        <v/>
      </c>
    </row>
    <row r="36" spans="1:29" x14ac:dyDescent="0.3">
      <c r="A36" t="str">
        <f>TEXT(Setup!A34,"")</f>
        <v/>
      </c>
      <c r="B36" t="str">
        <f>TEXT(Setup!B34,"")</f>
        <v/>
      </c>
      <c r="D36" s="61" t="str">
        <f>Run!$E35</f>
        <v/>
      </c>
      <c r="E36" s="35" t="str">
        <f>IFERROR(Run!$F35*$E$1,"")</f>
        <v/>
      </c>
      <c r="F36" s="61" t="str">
        <f>'Rope Bridge'!$E35</f>
        <v/>
      </c>
      <c r="G36" s="35" t="str">
        <f>IFERROR('Rope Bridge'!$H35*$G$1,"")</f>
        <v/>
      </c>
      <c r="H36" s="61" t="str">
        <f>ptt!$E35</f>
        <v/>
      </c>
      <c r="I36" s="35" t="str">
        <f>IFERROR(ptt!$H35*$I$1,"")</f>
        <v/>
      </c>
      <c r="J36" s="61" t="str">
        <f>'Tire Flip'!$E35</f>
        <v/>
      </c>
      <c r="K36" s="35" t="str">
        <f>IFERROR('Tire Flip'!$H35*$K$1,"")</f>
        <v/>
      </c>
      <c r="L36" s="61" t="str">
        <f>'Gauntlet CCR'!$E35</f>
        <v/>
      </c>
      <c r="M36" s="35" t="str">
        <f>IFERROR('Gauntlet CCR'!$H35*$M$1,"")</f>
        <v/>
      </c>
      <c r="N36" s="61" t="str">
        <f>'Ultimate Raider Male'!$E35</f>
        <v/>
      </c>
      <c r="O36" s="35" t="str">
        <f>IFERROR('Ultimate Raider Male'!$H35*$O$1,"")</f>
        <v/>
      </c>
      <c r="P36" s="61" t="str">
        <f>'Ultimate Raider Female'!$E35</f>
        <v/>
      </c>
      <c r="Q36" s="35" t="str">
        <f>IFERROR('Ultimate Raider Female'!$H35*$Q$1,"")</f>
        <v/>
      </c>
      <c r="R36" s="61" t="str">
        <f>'Event 8'!$E35</f>
        <v/>
      </c>
      <c r="S36" s="35" t="str">
        <f>IFERROR('Event 8'!$F35*$S$1,"")</f>
        <v/>
      </c>
      <c r="T36" s="61" t="str">
        <f>'Event 9'!$E35</f>
        <v/>
      </c>
      <c r="U36" s="35" t="str">
        <f>IFERROR('Event 9'!$F35*$U$1,"")</f>
        <v/>
      </c>
      <c r="V36" s="61" t="str">
        <f>'Event 10'!$E35</f>
        <v/>
      </c>
      <c r="W36" s="35" t="str">
        <f>IFERROR('Event 10'!$F35*$W$1,"")</f>
        <v/>
      </c>
      <c r="X36" t="str">
        <f t="shared" si="0"/>
        <v/>
      </c>
      <c r="Y36" t="str" cm="1">
        <f t="array" ref="Y36">IF(X36&lt;&gt;"",SUMPRODUCT((B$4:B$53=B36)*(X$4:X$53&lt;X36))+1,"")</f>
        <v/>
      </c>
      <c r="Z36" t="str">
        <f t="shared" si="1"/>
        <v/>
      </c>
      <c r="AA36" t="str">
        <f t="shared" si="2"/>
        <v/>
      </c>
      <c r="AB36" t="str" cm="1">
        <f t="array" ref="AB36">IF(AA36="","",+SUMPRODUCT((B$4:B$53=B36)*(AA$4:AA$53&lt;AA36))+1)</f>
        <v/>
      </c>
      <c r="AC36" t="str">
        <f>IF(X36&lt;&gt;"",_xlfn.XLOOKUP(A36,Run!A:A,Run!E:E),"")</f>
        <v/>
      </c>
    </row>
    <row r="37" spans="1:29" x14ac:dyDescent="0.3">
      <c r="A37" t="str">
        <f>TEXT(Setup!A35,"")</f>
        <v/>
      </c>
      <c r="B37" t="str">
        <f>TEXT(Setup!B35,"")</f>
        <v/>
      </c>
      <c r="D37" s="61" t="str">
        <f>Run!$E36</f>
        <v/>
      </c>
      <c r="E37" s="35" t="str">
        <f>IFERROR(Run!$F36*$E$1,"")</f>
        <v/>
      </c>
      <c r="F37" s="61" t="str">
        <f>'Rope Bridge'!$E36</f>
        <v/>
      </c>
      <c r="G37" s="35" t="str">
        <f>IFERROR('Rope Bridge'!$H36*$G$1,"")</f>
        <v/>
      </c>
      <c r="H37" s="61" t="str">
        <f>ptt!$E36</f>
        <v/>
      </c>
      <c r="I37" s="35" t="str">
        <f>IFERROR(ptt!$H36*$I$1,"")</f>
        <v/>
      </c>
      <c r="J37" s="61" t="str">
        <f>'Tire Flip'!$E36</f>
        <v/>
      </c>
      <c r="K37" s="35" t="str">
        <f>IFERROR('Tire Flip'!$H36*$K$1,"")</f>
        <v/>
      </c>
      <c r="L37" s="61" t="str">
        <f>'Gauntlet CCR'!$E36</f>
        <v/>
      </c>
      <c r="M37" s="35" t="str">
        <f>IFERROR('Gauntlet CCR'!$H36*$M$1,"")</f>
        <v/>
      </c>
      <c r="N37" s="61" t="str">
        <f>'Ultimate Raider Male'!$E36</f>
        <v/>
      </c>
      <c r="O37" s="35" t="str">
        <f>IFERROR('Ultimate Raider Male'!$H36*$O$1,"")</f>
        <v/>
      </c>
      <c r="P37" s="61" t="str">
        <f>'Ultimate Raider Female'!$E36</f>
        <v/>
      </c>
      <c r="Q37" s="35" t="str">
        <f>IFERROR('Ultimate Raider Female'!$H36*$Q$1,"")</f>
        <v/>
      </c>
      <c r="R37" s="61" t="str">
        <f>'Event 8'!$E36</f>
        <v/>
      </c>
      <c r="S37" s="35" t="str">
        <f>IFERROR('Event 8'!$F36*$S$1,"")</f>
        <v/>
      </c>
      <c r="T37" s="61" t="str">
        <f>'Event 9'!$E36</f>
        <v/>
      </c>
      <c r="U37" s="35" t="str">
        <f>IFERROR('Event 9'!$F36*$U$1,"")</f>
        <v/>
      </c>
      <c r="V37" s="61" t="str">
        <f>'Event 10'!$E36</f>
        <v/>
      </c>
      <c r="W37" s="35" t="str">
        <f>IFERROR('Event 10'!$F36*$W$1,"")</f>
        <v/>
      </c>
      <c r="X37" t="str">
        <f t="shared" si="0"/>
        <v/>
      </c>
      <c r="Y37" t="str" cm="1">
        <f t="array" ref="Y37">IF(X37&lt;&gt;"",SUMPRODUCT((B$4:B$53=B37)*(X$4:X$53&lt;X37))+1,"")</f>
        <v/>
      </c>
      <c r="Z37" t="str">
        <f t="shared" si="1"/>
        <v/>
      </c>
      <c r="AA37" t="str">
        <f t="shared" si="2"/>
        <v/>
      </c>
      <c r="AB37" t="str" cm="1">
        <f t="array" ref="AB37">IF(AA37="","",+SUMPRODUCT((B$4:B$53=B37)*(AA$4:AA$53&lt;AA37))+1)</f>
        <v/>
      </c>
      <c r="AC37" t="str">
        <f>IF(X37&lt;&gt;"",_xlfn.XLOOKUP(A37,Run!A:A,Run!E:E),"")</f>
        <v/>
      </c>
    </row>
    <row r="38" spans="1:29" x14ac:dyDescent="0.3">
      <c r="A38" t="str">
        <f>TEXT(Setup!A36,"")</f>
        <v/>
      </c>
      <c r="B38" t="str">
        <f>TEXT(Setup!B36,"")</f>
        <v/>
      </c>
      <c r="D38" s="61" t="str">
        <f>Run!$E37</f>
        <v/>
      </c>
      <c r="E38" s="35" t="str">
        <f>IFERROR(Run!$F37*$E$1,"")</f>
        <v/>
      </c>
      <c r="F38" s="61" t="str">
        <f>'Rope Bridge'!$E37</f>
        <v/>
      </c>
      <c r="G38" s="35" t="str">
        <f>IFERROR('Rope Bridge'!$H37*$G$1,"")</f>
        <v/>
      </c>
      <c r="H38" s="61" t="str">
        <f>ptt!$E37</f>
        <v/>
      </c>
      <c r="I38" s="35" t="str">
        <f>IFERROR(ptt!$H37*$I$1,"")</f>
        <v/>
      </c>
      <c r="J38" s="61" t="str">
        <f>'Tire Flip'!$E37</f>
        <v/>
      </c>
      <c r="K38" s="35" t="str">
        <f>IFERROR('Tire Flip'!$H37*$K$1,"")</f>
        <v/>
      </c>
      <c r="L38" s="61" t="str">
        <f>'Gauntlet CCR'!$E37</f>
        <v/>
      </c>
      <c r="M38" s="35" t="str">
        <f>IFERROR('Gauntlet CCR'!$H37*$M$1,"")</f>
        <v/>
      </c>
      <c r="N38" s="61" t="str">
        <f>'Ultimate Raider Male'!$E37</f>
        <v/>
      </c>
      <c r="O38" s="35" t="str">
        <f>IFERROR('Ultimate Raider Male'!$H37*$O$1,"")</f>
        <v/>
      </c>
      <c r="P38" s="61" t="str">
        <f>'Ultimate Raider Female'!$E37</f>
        <v/>
      </c>
      <c r="Q38" s="35" t="str">
        <f>IFERROR('Ultimate Raider Female'!$H37*$Q$1,"")</f>
        <v/>
      </c>
      <c r="R38" s="61" t="str">
        <f>'Event 8'!$E37</f>
        <v/>
      </c>
      <c r="S38" s="35" t="str">
        <f>IFERROR('Event 8'!$F37*$S$1,"")</f>
        <v/>
      </c>
      <c r="T38" s="61" t="str">
        <f>'Event 9'!$E37</f>
        <v/>
      </c>
      <c r="U38" s="35" t="str">
        <f>IFERROR('Event 9'!$F37*$U$1,"")</f>
        <v/>
      </c>
      <c r="V38" s="61" t="str">
        <f>'Event 10'!$E37</f>
        <v/>
      </c>
      <c r="W38" s="35" t="str">
        <f>IFERROR('Event 10'!$F37*$W$1,"")</f>
        <v/>
      </c>
      <c r="X38" t="str">
        <f t="shared" si="0"/>
        <v/>
      </c>
      <c r="Y38" t="str" cm="1">
        <f t="array" ref="Y38">IF(X38&lt;&gt;"",SUMPRODUCT((B$4:B$53=B38)*(X$4:X$53&lt;X38))+1,"")</f>
        <v/>
      </c>
      <c r="Z38" t="str">
        <f t="shared" si="1"/>
        <v/>
      </c>
      <c r="AA38" t="str">
        <f t="shared" si="2"/>
        <v/>
      </c>
      <c r="AB38" t="str" cm="1">
        <f t="array" ref="AB38">IF(AA38="","",+SUMPRODUCT((B$4:B$53=B38)*(AA$4:AA$53&lt;AA38))+1)</f>
        <v/>
      </c>
      <c r="AC38" t="str">
        <f>IF(X38&lt;&gt;"",_xlfn.XLOOKUP(A38,Run!A:A,Run!E:E),"")</f>
        <v/>
      </c>
    </row>
    <row r="39" spans="1:29" x14ac:dyDescent="0.3">
      <c r="A39" t="str">
        <f>TEXT(Setup!A37,"")</f>
        <v/>
      </c>
      <c r="B39" t="str">
        <f>TEXT(Setup!B37,"")</f>
        <v/>
      </c>
      <c r="D39" s="61" t="str">
        <f>Run!$E38</f>
        <v/>
      </c>
      <c r="E39" s="35" t="str">
        <f>IFERROR(Run!$F38*$E$1,"")</f>
        <v/>
      </c>
      <c r="F39" s="61" t="str">
        <f>'Rope Bridge'!$E38</f>
        <v/>
      </c>
      <c r="G39" s="35" t="str">
        <f>IFERROR('Rope Bridge'!$H38*$G$1,"")</f>
        <v/>
      </c>
      <c r="H39" s="61" t="str">
        <f>ptt!$E38</f>
        <v/>
      </c>
      <c r="I39" s="35" t="str">
        <f>IFERROR(ptt!$H38*$I$1,"")</f>
        <v/>
      </c>
      <c r="J39" s="61" t="str">
        <f>'Tire Flip'!$E38</f>
        <v/>
      </c>
      <c r="K39" s="35" t="str">
        <f>IFERROR('Tire Flip'!$H38*$K$1,"")</f>
        <v/>
      </c>
      <c r="L39" s="61" t="str">
        <f>'Gauntlet CCR'!$E38</f>
        <v/>
      </c>
      <c r="M39" s="35" t="str">
        <f>IFERROR('Gauntlet CCR'!$H38*$M$1,"")</f>
        <v/>
      </c>
      <c r="N39" s="61" t="str">
        <f>'Ultimate Raider Male'!$E38</f>
        <v/>
      </c>
      <c r="O39" s="35" t="str">
        <f>IFERROR('Ultimate Raider Male'!$H38*$O$1,"")</f>
        <v/>
      </c>
      <c r="P39" s="61" t="str">
        <f>'Ultimate Raider Female'!$E38</f>
        <v/>
      </c>
      <c r="Q39" s="35" t="str">
        <f>IFERROR('Ultimate Raider Female'!$H38*$Q$1,"")</f>
        <v/>
      </c>
      <c r="R39" s="61" t="str">
        <f>'Event 8'!$E38</f>
        <v/>
      </c>
      <c r="S39" s="35" t="str">
        <f>IFERROR('Event 8'!$F38*$S$1,"")</f>
        <v/>
      </c>
      <c r="T39" s="61" t="str">
        <f>'Event 9'!$E38</f>
        <v/>
      </c>
      <c r="U39" s="35" t="str">
        <f>IFERROR('Event 9'!$F38*$U$1,"")</f>
        <v/>
      </c>
      <c r="V39" s="61" t="str">
        <f>'Event 10'!$E38</f>
        <v/>
      </c>
      <c r="W39" s="35" t="str">
        <f>IFERROR('Event 10'!$F38*$W$1,"")</f>
        <v/>
      </c>
      <c r="X39" t="str">
        <f t="shared" si="0"/>
        <v/>
      </c>
      <c r="Y39" t="str" cm="1">
        <f t="array" ref="Y39">IF(X39&lt;&gt;"",SUMPRODUCT((B$4:B$53=B39)*(X$4:X$53&lt;X39))+1,"")</f>
        <v/>
      </c>
      <c r="Z39" t="str">
        <f t="shared" si="1"/>
        <v/>
      </c>
      <c r="AA39" t="str">
        <f t="shared" si="2"/>
        <v/>
      </c>
      <c r="AB39" t="str" cm="1">
        <f t="array" ref="AB39">IF(AA39="","",+SUMPRODUCT((B$4:B$53=B39)*(AA$4:AA$53&lt;AA39))+1)</f>
        <v/>
      </c>
      <c r="AC39" t="str">
        <f>IF(X39&lt;&gt;"",_xlfn.XLOOKUP(A39,Run!A:A,Run!E:E),"")</f>
        <v/>
      </c>
    </row>
    <row r="40" spans="1:29" x14ac:dyDescent="0.3">
      <c r="A40" t="str">
        <f>TEXT(Setup!A38,"")</f>
        <v/>
      </c>
      <c r="B40" t="str">
        <f>TEXT(Setup!B38,"")</f>
        <v/>
      </c>
      <c r="D40" s="61" t="str">
        <f>Run!$E39</f>
        <v/>
      </c>
      <c r="E40" s="35" t="str">
        <f>IFERROR(Run!$F39*$E$1,"")</f>
        <v/>
      </c>
      <c r="F40" s="61" t="str">
        <f>'Rope Bridge'!$E39</f>
        <v/>
      </c>
      <c r="G40" s="35" t="str">
        <f>IFERROR('Rope Bridge'!$H39*$G$1,"")</f>
        <v/>
      </c>
      <c r="H40" s="61" t="str">
        <f>ptt!$E39</f>
        <v/>
      </c>
      <c r="I40" s="35" t="str">
        <f>IFERROR(ptt!$H39*$I$1,"")</f>
        <v/>
      </c>
      <c r="J40" s="61" t="str">
        <f>'Tire Flip'!$E39</f>
        <v/>
      </c>
      <c r="K40" s="35" t="str">
        <f>IFERROR('Tire Flip'!$H39*$K$1,"")</f>
        <v/>
      </c>
      <c r="L40" s="61" t="str">
        <f>'Gauntlet CCR'!$E39</f>
        <v/>
      </c>
      <c r="M40" s="35" t="str">
        <f>IFERROR('Gauntlet CCR'!$H39*$M$1,"")</f>
        <v/>
      </c>
      <c r="N40" s="61" t="str">
        <f>'Ultimate Raider Male'!$E39</f>
        <v/>
      </c>
      <c r="O40" s="35" t="str">
        <f>IFERROR('Ultimate Raider Male'!$H39*$O$1,"")</f>
        <v/>
      </c>
      <c r="P40" s="61" t="str">
        <f>'Ultimate Raider Female'!$E39</f>
        <v/>
      </c>
      <c r="Q40" s="35" t="str">
        <f>IFERROR('Ultimate Raider Female'!$H39*$Q$1,"")</f>
        <v/>
      </c>
      <c r="R40" s="61" t="str">
        <f>'Event 8'!$E39</f>
        <v/>
      </c>
      <c r="S40" s="35" t="str">
        <f>IFERROR('Event 8'!$F39*$S$1,"")</f>
        <v/>
      </c>
      <c r="T40" s="61" t="str">
        <f>'Event 9'!$E39</f>
        <v/>
      </c>
      <c r="U40" s="35" t="str">
        <f>IFERROR('Event 9'!$F39*$U$1,"")</f>
        <v/>
      </c>
      <c r="V40" s="61" t="str">
        <f>'Event 10'!$E39</f>
        <v/>
      </c>
      <c r="W40" s="35" t="str">
        <f>IFERROR('Event 10'!$F39*$W$1,"")</f>
        <v/>
      </c>
      <c r="X40" t="str">
        <f t="shared" si="0"/>
        <v/>
      </c>
      <c r="Y40" t="str" cm="1">
        <f t="array" ref="Y40">IF(X40&lt;&gt;"",SUMPRODUCT((B$4:B$53=B40)*(X$4:X$53&lt;X40))+1,"")</f>
        <v/>
      </c>
      <c r="Z40" t="str">
        <f t="shared" si="1"/>
        <v/>
      </c>
      <c r="AA40" t="str">
        <f t="shared" si="2"/>
        <v/>
      </c>
      <c r="AB40" t="str" cm="1">
        <f t="array" ref="AB40">IF(AA40="","",+SUMPRODUCT((B$4:B$53=B40)*(AA$4:AA$53&lt;AA40))+1)</f>
        <v/>
      </c>
      <c r="AC40" t="str">
        <f>IF(X40&lt;&gt;"",_xlfn.XLOOKUP(A40,Run!A:A,Run!E:E),"")</f>
        <v/>
      </c>
    </row>
    <row r="41" spans="1:29" x14ac:dyDescent="0.3">
      <c r="A41" t="str">
        <f>TEXT(Setup!A39,"")</f>
        <v/>
      </c>
      <c r="B41" t="str">
        <f>TEXT(Setup!B39,"")</f>
        <v/>
      </c>
      <c r="D41" s="61" t="str">
        <f>Run!$E40</f>
        <v/>
      </c>
      <c r="E41" s="35" t="str">
        <f>IFERROR(Run!$F40*$E$1,"")</f>
        <v/>
      </c>
      <c r="F41" s="61" t="str">
        <f>'Rope Bridge'!$E40</f>
        <v/>
      </c>
      <c r="G41" s="35" t="str">
        <f>IFERROR('Rope Bridge'!$H40*$G$1,"")</f>
        <v/>
      </c>
      <c r="H41" s="61" t="str">
        <f>ptt!$E40</f>
        <v/>
      </c>
      <c r="I41" s="35" t="str">
        <f>IFERROR(ptt!$H40*$I$1,"")</f>
        <v/>
      </c>
      <c r="J41" s="61" t="str">
        <f>'Tire Flip'!$E40</f>
        <v/>
      </c>
      <c r="K41" s="35" t="str">
        <f>IFERROR('Tire Flip'!$H40*$K$1,"")</f>
        <v/>
      </c>
      <c r="L41" s="61" t="str">
        <f>'Gauntlet CCR'!$E40</f>
        <v/>
      </c>
      <c r="M41" s="35" t="str">
        <f>IFERROR('Gauntlet CCR'!$H40*$M$1,"")</f>
        <v/>
      </c>
      <c r="N41" s="61" t="str">
        <f>'Ultimate Raider Male'!$E40</f>
        <v/>
      </c>
      <c r="O41" s="35" t="str">
        <f>IFERROR('Ultimate Raider Male'!$H40*$O$1,"")</f>
        <v/>
      </c>
      <c r="P41" s="61" t="str">
        <f>'Ultimate Raider Female'!$E40</f>
        <v/>
      </c>
      <c r="Q41" s="35" t="str">
        <f>IFERROR('Ultimate Raider Female'!$H40*$Q$1,"")</f>
        <v/>
      </c>
      <c r="R41" s="61" t="str">
        <f>'Event 8'!$E40</f>
        <v/>
      </c>
      <c r="S41" s="35" t="str">
        <f>IFERROR('Event 8'!$F40*$S$1,"")</f>
        <v/>
      </c>
      <c r="T41" s="61" t="str">
        <f>'Event 9'!$E40</f>
        <v/>
      </c>
      <c r="U41" s="35" t="str">
        <f>IFERROR('Event 9'!$F40*$U$1,"")</f>
        <v/>
      </c>
      <c r="V41" s="61" t="str">
        <f>'Event 10'!$E40</f>
        <v/>
      </c>
      <c r="W41" s="35" t="str">
        <f>IFERROR('Event 10'!$F40*$W$1,"")</f>
        <v/>
      </c>
      <c r="X41" t="str">
        <f t="shared" si="0"/>
        <v/>
      </c>
      <c r="Y41" t="str" cm="1">
        <f t="array" ref="Y41">IF(X41&lt;&gt;"",SUMPRODUCT((B$4:B$53=B41)*(X$4:X$53&lt;X41))+1,"")</f>
        <v/>
      </c>
      <c r="Z41" t="str">
        <f t="shared" si="1"/>
        <v/>
      </c>
      <c r="AA41" t="str">
        <f t="shared" si="2"/>
        <v/>
      </c>
      <c r="AB41" t="str" cm="1">
        <f t="array" ref="AB41">IF(AA41="","",+SUMPRODUCT((B$4:B$53=B41)*(AA$4:AA$53&lt;AA41))+1)</f>
        <v/>
      </c>
      <c r="AC41" t="str">
        <f>IF(X41&lt;&gt;"",_xlfn.XLOOKUP(A41,Run!A:A,Run!E:E),"")</f>
        <v/>
      </c>
    </row>
    <row r="42" spans="1:29" x14ac:dyDescent="0.3">
      <c r="A42" t="str">
        <f>TEXT(Setup!A40,"")</f>
        <v/>
      </c>
      <c r="B42" t="str">
        <f>TEXT(Setup!B40,"")</f>
        <v/>
      </c>
      <c r="D42" s="61" t="str">
        <f>Run!$E41</f>
        <v/>
      </c>
      <c r="E42" s="35" t="str">
        <f>IFERROR(Run!$F41*$E$1,"")</f>
        <v/>
      </c>
      <c r="F42" s="61" t="str">
        <f>'Rope Bridge'!$E41</f>
        <v/>
      </c>
      <c r="G42" s="35" t="str">
        <f>IFERROR('Rope Bridge'!$H41*$G$1,"")</f>
        <v/>
      </c>
      <c r="H42" s="61" t="str">
        <f>ptt!$E41</f>
        <v/>
      </c>
      <c r="I42" s="35" t="str">
        <f>IFERROR(ptt!$H41*$I$1,"")</f>
        <v/>
      </c>
      <c r="J42" s="61" t="str">
        <f>'Tire Flip'!$E41</f>
        <v/>
      </c>
      <c r="K42" s="35" t="str">
        <f>IFERROR('Tire Flip'!$H41*$K$1,"")</f>
        <v/>
      </c>
      <c r="L42" s="61" t="str">
        <f>'Gauntlet CCR'!$E41</f>
        <v/>
      </c>
      <c r="M42" s="35" t="str">
        <f>IFERROR('Gauntlet CCR'!$H41*$M$1,"")</f>
        <v/>
      </c>
      <c r="N42" s="61" t="str">
        <f>'Ultimate Raider Male'!$E41</f>
        <v/>
      </c>
      <c r="O42" s="35" t="str">
        <f>IFERROR('Ultimate Raider Male'!$H41*$O$1,"")</f>
        <v/>
      </c>
      <c r="P42" s="61" t="str">
        <f>'Ultimate Raider Female'!$E41</f>
        <v/>
      </c>
      <c r="Q42" s="35" t="str">
        <f>IFERROR('Ultimate Raider Female'!$H41*$Q$1,"")</f>
        <v/>
      </c>
      <c r="R42" s="61" t="str">
        <f>'Event 8'!$E41</f>
        <v/>
      </c>
      <c r="S42" s="35" t="str">
        <f>IFERROR('Event 8'!$F41*$S$1,"")</f>
        <v/>
      </c>
      <c r="T42" s="61" t="str">
        <f>'Event 9'!$E41</f>
        <v/>
      </c>
      <c r="U42" s="35" t="str">
        <f>IFERROR('Event 9'!$F41*$U$1,"")</f>
        <v/>
      </c>
      <c r="V42" s="61" t="str">
        <f>'Event 10'!$E41</f>
        <v/>
      </c>
      <c r="W42" s="35" t="str">
        <f>IFERROR('Event 10'!$F41*$W$1,"")</f>
        <v/>
      </c>
      <c r="X42" t="str">
        <f t="shared" si="0"/>
        <v/>
      </c>
      <c r="Y42" t="str" cm="1">
        <f t="array" ref="Y42">IF(X42&lt;&gt;"",SUMPRODUCT((B$4:B$53=B42)*(X$4:X$53&lt;X42))+1,"")</f>
        <v/>
      </c>
      <c r="Z42" t="str">
        <f t="shared" si="1"/>
        <v/>
      </c>
      <c r="AA42" t="str">
        <f t="shared" si="2"/>
        <v/>
      </c>
      <c r="AB42" t="str" cm="1">
        <f t="array" ref="AB42">IF(AA42="","",+SUMPRODUCT((B$4:B$53=B42)*(AA$4:AA$53&lt;AA42))+1)</f>
        <v/>
      </c>
      <c r="AC42" t="str">
        <f>IF(X42&lt;&gt;"",_xlfn.XLOOKUP(A42,Run!A:A,Run!E:E),"")</f>
        <v/>
      </c>
    </row>
    <row r="43" spans="1:29" x14ac:dyDescent="0.3">
      <c r="A43" t="str">
        <f>TEXT(Setup!A41,"")</f>
        <v/>
      </c>
      <c r="B43" t="str">
        <f>TEXT(Setup!B41,"")</f>
        <v/>
      </c>
      <c r="D43" s="61" t="str">
        <f>Run!$E42</f>
        <v/>
      </c>
      <c r="E43" s="35" t="str">
        <f>IFERROR(Run!$F42*$E$1,"")</f>
        <v/>
      </c>
      <c r="F43" s="61" t="str">
        <f>'Rope Bridge'!$E42</f>
        <v/>
      </c>
      <c r="G43" s="35" t="str">
        <f>IFERROR('Rope Bridge'!$H42*$G$1,"")</f>
        <v/>
      </c>
      <c r="H43" s="61" t="str">
        <f>ptt!$E42</f>
        <v/>
      </c>
      <c r="I43" s="35" t="str">
        <f>IFERROR(ptt!$H42*$I$1,"")</f>
        <v/>
      </c>
      <c r="J43" s="61" t="str">
        <f>'Tire Flip'!$E42</f>
        <v/>
      </c>
      <c r="K43" s="35" t="str">
        <f>IFERROR('Tire Flip'!$H42*$K$1,"")</f>
        <v/>
      </c>
      <c r="L43" s="61" t="str">
        <f>'Gauntlet CCR'!$E42</f>
        <v/>
      </c>
      <c r="M43" s="35" t="str">
        <f>IFERROR('Gauntlet CCR'!$H42*$M$1,"")</f>
        <v/>
      </c>
      <c r="N43" s="61" t="str">
        <f>'Ultimate Raider Male'!$E42</f>
        <v/>
      </c>
      <c r="O43" s="35" t="str">
        <f>IFERROR('Ultimate Raider Male'!$H42*$O$1,"")</f>
        <v/>
      </c>
      <c r="P43" s="61" t="str">
        <f>'Ultimate Raider Female'!$E42</f>
        <v/>
      </c>
      <c r="Q43" s="35" t="str">
        <f>IFERROR('Ultimate Raider Female'!$H42*$Q$1,"")</f>
        <v/>
      </c>
      <c r="R43" s="61" t="str">
        <f>'Event 8'!$E42</f>
        <v/>
      </c>
      <c r="S43" s="35" t="str">
        <f>IFERROR('Event 8'!$F42*$S$1,"")</f>
        <v/>
      </c>
      <c r="T43" s="61" t="str">
        <f>'Event 9'!$E42</f>
        <v/>
      </c>
      <c r="U43" s="35" t="str">
        <f>IFERROR('Event 9'!$F42*$U$1,"")</f>
        <v/>
      </c>
      <c r="V43" s="61" t="str">
        <f>'Event 10'!$E42</f>
        <v/>
      </c>
      <c r="W43" s="35" t="str">
        <f>IFERROR('Event 10'!$F42*$W$1,"")</f>
        <v/>
      </c>
      <c r="X43" t="str">
        <f t="shared" si="0"/>
        <v/>
      </c>
      <c r="Y43" t="str" cm="1">
        <f t="array" ref="Y43">IF(X43&lt;&gt;"",SUMPRODUCT((B$4:B$53=B43)*(X$4:X$53&lt;X43))+1,"")</f>
        <v/>
      </c>
      <c r="Z43" t="str">
        <f t="shared" si="1"/>
        <v/>
      </c>
      <c r="AA43" t="str">
        <f t="shared" si="2"/>
        <v/>
      </c>
      <c r="AB43" t="str" cm="1">
        <f t="array" ref="AB43">IF(AA43="","",+SUMPRODUCT((B$4:B$53=B43)*(AA$4:AA$53&lt;AA43))+1)</f>
        <v/>
      </c>
      <c r="AC43" t="str">
        <f>IF(X43&lt;&gt;"",_xlfn.XLOOKUP(A43,Run!A:A,Run!E:E),"")</f>
        <v/>
      </c>
    </row>
    <row r="44" spans="1:29" x14ac:dyDescent="0.3">
      <c r="A44" t="str">
        <f>TEXT(Setup!A42,"")</f>
        <v/>
      </c>
      <c r="B44" t="str">
        <f>TEXT(Setup!B42,"")</f>
        <v/>
      </c>
      <c r="D44" s="61" t="str">
        <f>Run!$E43</f>
        <v/>
      </c>
      <c r="E44" s="35" t="str">
        <f>IFERROR(Run!$F43*$E$1,"")</f>
        <v/>
      </c>
      <c r="F44" s="61" t="str">
        <f>'Rope Bridge'!$E43</f>
        <v/>
      </c>
      <c r="G44" s="35" t="str">
        <f>IFERROR('Rope Bridge'!$H43*$G$1,"")</f>
        <v/>
      </c>
      <c r="H44" s="61" t="str">
        <f>ptt!$E43</f>
        <v/>
      </c>
      <c r="I44" s="35" t="str">
        <f>IFERROR(ptt!$H43*$I$1,"")</f>
        <v/>
      </c>
      <c r="J44" s="61" t="str">
        <f>'Tire Flip'!$E43</f>
        <v/>
      </c>
      <c r="K44" s="35" t="str">
        <f>IFERROR('Tire Flip'!$H43*$K$1,"")</f>
        <v/>
      </c>
      <c r="L44" s="61" t="str">
        <f>'Gauntlet CCR'!$E43</f>
        <v/>
      </c>
      <c r="M44" s="35" t="str">
        <f>IFERROR('Gauntlet CCR'!$H43*$M$1,"")</f>
        <v/>
      </c>
      <c r="N44" s="61" t="str">
        <f>'Ultimate Raider Male'!$E43</f>
        <v/>
      </c>
      <c r="O44" s="35" t="str">
        <f>IFERROR('Ultimate Raider Male'!$H43*$O$1,"")</f>
        <v/>
      </c>
      <c r="P44" s="61" t="str">
        <f>'Ultimate Raider Female'!$E43</f>
        <v/>
      </c>
      <c r="Q44" s="35" t="str">
        <f>IFERROR('Ultimate Raider Female'!$H43*$Q$1,"")</f>
        <v/>
      </c>
      <c r="R44" s="61" t="str">
        <f>'Event 8'!$E43</f>
        <v/>
      </c>
      <c r="S44" s="35" t="str">
        <f>IFERROR('Event 8'!$F43*$S$1,"")</f>
        <v/>
      </c>
      <c r="T44" s="61" t="str">
        <f>'Event 9'!$E43</f>
        <v/>
      </c>
      <c r="U44" s="35" t="str">
        <f>IFERROR('Event 9'!$F43*$U$1,"")</f>
        <v/>
      </c>
      <c r="V44" s="61" t="str">
        <f>'Event 10'!$E43</f>
        <v/>
      </c>
      <c r="W44" s="35" t="str">
        <f>IFERROR('Event 10'!$F43*$W$1,"")</f>
        <v/>
      </c>
      <c r="X44" t="str">
        <f t="shared" si="0"/>
        <v/>
      </c>
      <c r="Y44" t="str" cm="1">
        <f t="array" ref="Y44">IF(X44&lt;&gt;"",SUMPRODUCT((B$4:B$53=B44)*(X$4:X$53&lt;X44))+1,"")</f>
        <v/>
      </c>
      <c r="Z44" t="str">
        <f t="shared" si="1"/>
        <v/>
      </c>
      <c r="AA44" t="str">
        <f t="shared" si="2"/>
        <v/>
      </c>
      <c r="AB44" t="str" cm="1">
        <f t="array" ref="AB44">IF(AA44="","",+SUMPRODUCT((B$4:B$53=B44)*(AA$4:AA$53&lt;AA44))+1)</f>
        <v/>
      </c>
      <c r="AC44" t="str">
        <f>IF(X44&lt;&gt;"",_xlfn.XLOOKUP(A44,Run!A:A,Run!E:E),"")</f>
        <v/>
      </c>
    </row>
    <row r="45" spans="1:29" x14ac:dyDescent="0.3">
      <c r="A45" t="str">
        <f>TEXT(Setup!A43,"")</f>
        <v/>
      </c>
      <c r="B45" t="str">
        <f>TEXT(Setup!B43,"")</f>
        <v/>
      </c>
      <c r="D45" s="61" t="str">
        <f>Run!$E44</f>
        <v/>
      </c>
      <c r="E45" s="35" t="str">
        <f>IFERROR(Run!$F44*$E$1,"")</f>
        <v/>
      </c>
      <c r="F45" s="61" t="str">
        <f>'Rope Bridge'!$E44</f>
        <v/>
      </c>
      <c r="G45" s="35" t="str">
        <f>IFERROR('Rope Bridge'!$H44*$G$1,"")</f>
        <v/>
      </c>
      <c r="H45" s="61" t="str">
        <f>ptt!$E44</f>
        <v/>
      </c>
      <c r="I45" s="35" t="str">
        <f>IFERROR(ptt!$H44*$I$1,"")</f>
        <v/>
      </c>
      <c r="J45" s="61" t="str">
        <f>'Tire Flip'!$E44</f>
        <v/>
      </c>
      <c r="K45" s="35" t="str">
        <f>IFERROR('Tire Flip'!$H44*$K$1,"")</f>
        <v/>
      </c>
      <c r="L45" s="61" t="str">
        <f>'Gauntlet CCR'!$E44</f>
        <v/>
      </c>
      <c r="M45" s="35" t="str">
        <f>IFERROR('Gauntlet CCR'!$H44*$M$1,"")</f>
        <v/>
      </c>
      <c r="N45" s="61" t="str">
        <f>'Ultimate Raider Male'!$E44</f>
        <v/>
      </c>
      <c r="O45" s="35" t="str">
        <f>IFERROR('Ultimate Raider Male'!$H44*$O$1,"")</f>
        <v/>
      </c>
      <c r="P45" s="61" t="str">
        <f>'Ultimate Raider Female'!$E44</f>
        <v/>
      </c>
      <c r="Q45" s="35" t="str">
        <f>IFERROR('Ultimate Raider Female'!$H44*$Q$1,"")</f>
        <v/>
      </c>
      <c r="R45" s="61" t="str">
        <f>'Event 8'!$E44</f>
        <v/>
      </c>
      <c r="S45" s="35" t="str">
        <f>IFERROR('Event 8'!$F44*$S$1,"")</f>
        <v/>
      </c>
      <c r="T45" s="61" t="str">
        <f>'Event 9'!$E44</f>
        <v/>
      </c>
      <c r="U45" s="35" t="str">
        <f>IFERROR('Event 9'!$F44*$U$1,"")</f>
        <v/>
      </c>
      <c r="V45" s="61" t="str">
        <f>'Event 10'!$E44</f>
        <v/>
      </c>
      <c r="W45" s="35" t="str">
        <f>IFERROR('Event 10'!$F44*$W$1,"")</f>
        <v/>
      </c>
      <c r="X45" t="str">
        <f t="shared" si="0"/>
        <v/>
      </c>
      <c r="Y45" t="str" cm="1">
        <f t="array" ref="Y45">IF(X45&lt;&gt;"",SUMPRODUCT((B$4:B$53=B45)*(X$4:X$53&lt;X45))+1,"")</f>
        <v/>
      </c>
      <c r="Z45" t="str">
        <f t="shared" si="1"/>
        <v/>
      </c>
      <c r="AA45" t="str">
        <f t="shared" si="2"/>
        <v/>
      </c>
      <c r="AB45" t="str" cm="1">
        <f t="array" ref="AB45">IF(AA45="","",+SUMPRODUCT((B$4:B$53=B45)*(AA$4:AA$53&lt;AA45))+1)</f>
        <v/>
      </c>
      <c r="AC45" t="str">
        <f>IF(X45&lt;&gt;"",_xlfn.XLOOKUP(A45,Run!A:A,Run!E:E),"")</f>
        <v/>
      </c>
    </row>
    <row r="46" spans="1:29" x14ac:dyDescent="0.3">
      <c r="A46" t="str">
        <f>TEXT(Setup!A44,"")</f>
        <v/>
      </c>
      <c r="B46" t="str">
        <f>TEXT(Setup!B44,"")</f>
        <v/>
      </c>
      <c r="D46" s="61" t="str">
        <f>Run!$E45</f>
        <v/>
      </c>
      <c r="E46" s="35" t="str">
        <f>IFERROR(Run!$F45*$E$1,"")</f>
        <v/>
      </c>
      <c r="F46" s="61" t="str">
        <f>'Rope Bridge'!$E45</f>
        <v/>
      </c>
      <c r="G46" s="35" t="str">
        <f>IFERROR('Rope Bridge'!$H45*$G$1,"")</f>
        <v/>
      </c>
      <c r="H46" s="61" t="str">
        <f>ptt!$E45</f>
        <v/>
      </c>
      <c r="I46" s="35" t="str">
        <f>IFERROR(ptt!$H45*$I$1,"")</f>
        <v/>
      </c>
      <c r="J46" s="61" t="str">
        <f>'Tire Flip'!$E45</f>
        <v/>
      </c>
      <c r="K46" s="35" t="str">
        <f>IFERROR('Tire Flip'!$H45*$K$1,"")</f>
        <v/>
      </c>
      <c r="L46" s="61" t="str">
        <f>'Gauntlet CCR'!$E45</f>
        <v/>
      </c>
      <c r="M46" s="35" t="str">
        <f>IFERROR('Gauntlet CCR'!$H45*$M$1,"")</f>
        <v/>
      </c>
      <c r="N46" s="61" t="str">
        <f>'Ultimate Raider Male'!$E45</f>
        <v/>
      </c>
      <c r="O46" s="35" t="str">
        <f>IFERROR('Ultimate Raider Male'!$H45*$O$1,"")</f>
        <v/>
      </c>
      <c r="P46" s="61" t="str">
        <f>'Ultimate Raider Female'!$E45</f>
        <v/>
      </c>
      <c r="Q46" s="35" t="str">
        <f>IFERROR('Ultimate Raider Female'!$H45*$Q$1,"")</f>
        <v/>
      </c>
      <c r="R46" s="61" t="str">
        <f>'Event 8'!$E45</f>
        <v/>
      </c>
      <c r="S46" s="35" t="str">
        <f>IFERROR('Event 8'!$F45*$S$1,"")</f>
        <v/>
      </c>
      <c r="T46" s="61" t="str">
        <f>'Event 9'!$E45</f>
        <v/>
      </c>
      <c r="U46" s="35" t="str">
        <f>IFERROR('Event 9'!$F45*$U$1,"")</f>
        <v/>
      </c>
      <c r="V46" s="61" t="str">
        <f>'Event 10'!$E45</f>
        <v/>
      </c>
      <c r="W46" s="35" t="str">
        <f>IFERROR('Event 10'!$F45*$W$1,"")</f>
        <v/>
      </c>
      <c r="X46" t="str">
        <f t="shared" si="0"/>
        <v/>
      </c>
      <c r="Y46" t="str" cm="1">
        <f t="array" ref="Y46">IF(X46&lt;&gt;"",SUMPRODUCT((B$4:B$53=B46)*(X$4:X$53&lt;X46))+1,"")</f>
        <v/>
      </c>
      <c r="Z46" t="str">
        <f t="shared" si="1"/>
        <v/>
      </c>
      <c r="AA46" t="str">
        <f t="shared" si="2"/>
        <v/>
      </c>
      <c r="AB46" t="str" cm="1">
        <f t="array" ref="AB46">IF(AA46="","",+SUMPRODUCT((B$4:B$53=B46)*(AA$4:AA$53&lt;AA46))+1)</f>
        <v/>
      </c>
      <c r="AC46" t="str">
        <f>IF(X46&lt;&gt;"",_xlfn.XLOOKUP(A46,Run!A:A,Run!E:E),"")</f>
        <v/>
      </c>
    </row>
    <row r="47" spans="1:29" x14ac:dyDescent="0.3">
      <c r="A47" t="str">
        <f>TEXT(Setup!A45,"")</f>
        <v/>
      </c>
      <c r="B47" t="str">
        <f>TEXT(Setup!B45,"")</f>
        <v/>
      </c>
      <c r="D47" s="61" t="str">
        <f>Run!$E46</f>
        <v/>
      </c>
      <c r="E47" s="35" t="str">
        <f>IFERROR(Run!$F46*$E$1,"")</f>
        <v/>
      </c>
      <c r="F47" s="61" t="str">
        <f>'Rope Bridge'!$E46</f>
        <v/>
      </c>
      <c r="G47" s="35" t="str">
        <f>IFERROR('Rope Bridge'!$H46*$G$1,"")</f>
        <v/>
      </c>
      <c r="H47" s="61" t="str">
        <f>ptt!$E46</f>
        <v/>
      </c>
      <c r="I47" s="35" t="str">
        <f>IFERROR(ptt!$H46*$I$1,"")</f>
        <v/>
      </c>
      <c r="J47" s="61" t="str">
        <f>'Tire Flip'!$E46</f>
        <v/>
      </c>
      <c r="K47" s="35" t="str">
        <f>IFERROR('Tire Flip'!$H46*$K$1,"")</f>
        <v/>
      </c>
      <c r="L47" s="61" t="str">
        <f>'Gauntlet CCR'!$E46</f>
        <v/>
      </c>
      <c r="M47" s="35" t="str">
        <f>IFERROR('Gauntlet CCR'!$H46*$M$1,"")</f>
        <v/>
      </c>
      <c r="N47" s="61" t="str">
        <f>'Ultimate Raider Male'!$E46</f>
        <v/>
      </c>
      <c r="O47" s="35" t="str">
        <f>IFERROR('Ultimate Raider Male'!$H46*$O$1,"")</f>
        <v/>
      </c>
      <c r="P47" s="61" t="str">
        <f>'Ultimate Raider Female'!$E46</f>
        <v/>
      </c>
      <c r="Q47" s="35" t="str">
        <f>IFERROR('Ultimate Raider Female'!$H46*$Q$1,"")</f>
        <v/>
      </c>
      <c r="R47" s="61" t="str">
        <f>'Event 8'!$E46</f>
        <v/>
      </c>
      <c r="S47" s="35" t="str">
        <f>IFERROR('Event 8'!$F46*$S$1,"")</f>
        <v/>
      </c>
      <c r="T47" s="61" t="str">
        <f>'Event 9'!$E46</f>
        <v/>
      </c>
      <c r="U47" s="35" t="str">
        <f>IFERROR('Event 9'!$F46*$U$1,"")</f>
        <v/>
      </c>
      <c r="V47" s="61" t="str">
        <f>'Event 10'!$E46</f>
        <v/>
      </c>
      <c r="W47" s="35" t="str">
        <f>IFERROR('Event 10'!$F46*$W$1,"")</f>
        <v/>
      </c>
      <c r="X47" t="str">
        <f t="shared" si="0"/>
        <v/>
      </c>
      <c r="Y47" t="str" cm="1">
        <f t="array" ref="Y47">IF(X47&lt;&gt;"",SUMPRODUCT((B$4:B$53=B47)*(X$4:X$53&lt;X47))+1,"")</f>
        <v/>
      </c>
      <c r="Z47" t="str">
        <f t="shared" si="1"/>
        <v/>
      </c>
      <c r="AA47" t="str">
        <f t="shared" si="2"/>
        <v/>
      </c>
      <c r="AB47" t="str" cm="1">
        <f t="array" ref="AB47">IF(AA47="","",+SUMPRODUCT((B$4:B$53=B47)*(AA$4:AA$53&lt;AA47))+1)</f>
        <v/>
      </c>
      <c r="AC47" t="str">
        <f>IF(X47&lt;&gt;"",_xlfn.XLOOKUP(A47,Run!A:A,Run!E:E),"")</f>
        <v/>
      </c>
    </row>
    <row r="48" spans="1:29" x14ac:dyDescent="0.3">
      <c r="A48" t="str">
        <f>TEXT(Setup!A46,"")</f>
        <v/>
      </c>
      <c r="B48" t="str">
        <f>TEXT(Setup!B46,"")</f>
        <v/>
      </c>
      <c r="D48" s="61" t="str">
        <f>Run!$E47</f>
        <v/>
      </c>
      <c r="E48" s="35" t="str">
        <f>IFERROR(Run!$F47*$E$1,"")</f>
        <v/>
      </c>
      <c r="F48" s="61" t="str">
        <f>'Rope Bridge'!$E47</f>
        <v/>
      </c>
      <c r="G48" s="35" t="str">
        <f>IFERROR('Rope Bridge'!$H47*$G$1,"")</f>
        <v/>
      </c>
      <c r="H48" s="61" t="str">
        <f>ptt!$E47</f>
        <v/>
      </c>
      <c r="I48" s="35" t="str">
        <f>IFERROR(ptt!$H47*$I$1,"")</f>
        <v/>
      </c>
      <c r="J48" s="61" t="str">
        <f>'Tire Flip'!$E47</f>
        <v/>
      </c>
      <c r="K48" s="35" t="str">
        <f>IFERROR('Tire Flip'!$H47*$K$1,"")</f>
        <v/>
      </c>
      <c r="L48" s="61" t="str">
        <f>'Gauntlet CCR'!$E47</f>
        <v/>
      </c>
      <c r="M48" s="35" t="str">
        <f>IFERROR('Gauntlet CCR'!$H47*$M$1,"")</f>
        <v/>
      </c>
      <c r="N48" s="61" t="str">
        <f>'Ultimate Raider Male'!$E47</f>
        <v/>
      </c>
      <c r="O48" s="35" t="str">
        <f>IFERROR('Ultimate Raider Male'!$H47*$O$1,"")</f>
        <v/>
      </c>
      <c r="P48" s="61" t="str">
        <f>'Ultimate Raider Female'!$E47</f>
        <v/>
      </c>
      <c r="Q48" s="35" t="str">
        <f>IFERROR('Ultimate Raider Female'!$H47*$Q$1,"")</f>
        <v/>
      </c>
      <c r="R48" s="61" t="str">
        <f>'Event 8'!$E47</f>
        <v/>
      </c>
      <c r="S48" s="35" t="str">
        <f>IFERROR('Event 8'!$F47*$S$1,"")</f>
        <v/>
      </c>
      <c r="T48" s="61" t="str">
        <f>'Event 9'!$E47</f>
        <v/>
      </c>
      <c r="U48" s="35" t="str">
        <f>IFERROR('Event 9'!$F47*$U$1,"")</f>
        <v/>
      </c>
      <c r="V48" s="61" t="str">
        <f>'Event 10'!$E47</f>
        <v/>
      </c>
      <c r="W48" s="35" t="str">
        <f>IFERROR('Event 10'!$F47*$W$1,"")</f>
        <v/>
      </c>
      <c r="X48" t="str">
        <f t="shared" si="0"/>
        <v/>
      </c>
      <c r="Y48" t="str" cm="1">
        <f t="array" ref="Y48">IF(X48&lt;&gt;"",SUMPRODUCT((B$4:B$53=B48)*(X$4:X$53&lt;X48))+1,"")</f>
        <v/>
      </c>
      <c r="Z48" t="str">
        <f t="shared" si="1"/>
        <v/>
      </c>
      <c r="AA48" t="str">
        <f t="shared" si="2"/>
        <v/>
      </c>
      <c r="AB48" t="str" cm="1">
        <f t="array" ref="AB48">IF(AA48="","",+SUMPRODUCT((B$4:B$53=B48)*(AA$4:AA$53&lt;AA48))+1)</f>
        <v/>
      </c>
      <c r="AC48" t="str">
        <f>IF(X48&lt;&gt;"",_xlfn.XLOOKUP(A48,Run!A:A,Run!E:E),"")</f>
        <v/>
      </c>
    </row>
    <row r="49" spans="1:29" x14ac:dyDescent="0.3">
      <c r="A49" t="str">
        <f>TEXT(Setup!A47,"")</f>
        <v/>
      </c>
      <c r="B49" t="str">
        <f>TEXT(Setup!B47,"")</f>
        <v/>
      </c>
      <c r="D49" s="61" t="str">
        <f>Run!$E48</f>
        <v/>
      </c>
      <c r="E49" s="35" t="str">
        <f>IFERROR(Run!$F48*$E$1,"")</f>
        <v/>
      </c>
      <c r="F49" s="61" t="str">
        <f>'Rope Bridge'!$E48</f>
        <v/>
      </c>
      <c r="G49" s="35" t="str">
        <f>IFERROR('Rope Bridge'!$H48*$G$1,"")</f>
        <v/>
      </c>
      <c r="H49" s="61" t="str">
        <f>ptt!$E48</f>
        <v/>
      </c>
      <c r="I49" s="35" t="str">
        <f>IFERROR(ptt!$H48*$I$1,"")</f>
        <v/>
      </c>
      <c r="J49" s="61" t="str">
        <f>'Tire Flip'!$E48</f>
        <v/>
      </c>
      <c r="K49" s="35" t="str">
        <f>IFERROR('Tire Flip'!$H48*$K$1,"")</f>
        <v/>
      </c>
      <c r="L49" s="61" t="str">
        <f>'Gauntlet CCR'!$E48</f>
        <v/>
      </c>
      <c r="M49" s="35" t="str">
        <f>IFERROR('Gauntlet CCR'!$H48*$M$1,"")</f>
        <v/>
      </c>
      <c r="N49" s="61" t="str">
        <f>'Ultimate Raider Male'!$E48</f>
        <v/>
      </c>
      <c r="O49" s="35" t="str">
        <f>IFERROR('Ultimate Raider Male'!$H48*$O$1,"")</f>
        <v/>
      </c>
      <c r="P49" s="61" t="str">
        <f>'Ultimate Raider Female'!$E48</f>
        <v/>
      </c>
      <c r="Q49" s="35" t="str">
        <f>IFERROR('Ultimate Raider Female'!$H48*$Q$1,"")</f>
        <v/>
      </c>
      <c r="R49" s="61" t="str">
        <f>'Event 8'!$E48</f>
        <v/>
      </c>
      <c r="S49" s="35" t="str">
        <f>IFERROR('Event 8'!$F48*$S$1,"")</f>
        <v/>
      </c>
      <c r="T49" s="61" t="str">
        <f>'Event 9'!$E48</f>
        <v/>
      </c>
      <c r="U49" s="35" t="str">
        <f>IFERROR('Event 9'!$F48*$U$1,"")</f>
        <v/>
      </c>
      <c r="V49" s="61" t="str">
        <f>'Event 10'!$E48</f>
        <v/>
      </c>
      <c r="W49" s="35" t="str">
        <f>IFERROR('Event 10'!$F48*$W$1,"")</f>
        <v/>
      </c>
      <c r="X49" t="str">
        <f t="shared" si="0"/>
        <v/>
      </c>
      <c r="Y49" t="str" cm="1">
        <f t="array" ref="Y49">IF(X49&lt;&gt;"",SUMPRODUCT((B$4:B$53=B49)*(X$4:X$53&lt;X49))+1,"")</f>
        <v/>
      </c>
      <c r="Z49" t="str">
        <f t="shared" si="1"/>
        <v/>
      </c>
      <c r="AA49" t="str">
        <f t="shared" si="2"/>
        <v/>
      </c>
      <c r="AB49" t="str" cm="1">
        <f t="array" ref="AB49">IF(AA49="","",+SUMPRODUCT((B$4:B$53=B49)*(AA$4:AA$53&lt;AA49))+1)</f>
        <v/>
      </c>
      <c r="AC49" t="str">
        <f>IF(X49&lt;&gt;"",_xlfn.XLOOKUP(A49,Run!A:A,Run!E:E),"")</f>
        <v/>
      </c>
    </row>
    <row r="50" spans="1:29" x14ac:dyDescent="0.3">
      <c r="A50" t="str">
        <f>TEXT(Setup!A48,"")</f>
        <v/>
      </c>
      <c r="B50" t="str">
        <f>TEXT(Setup!B48,"")</f>
        <v/>
      </c>
      <c r="D50" s="61" t="str">
        <f>Run!$E49</f>
        <v/>
      </c>
      <c r="E50" s="35" t="str">
        <f>IFERROR(Run!$F49*$E$1,"")</f>
        <v/>
      </c>
      <c r="F50" s="61" t="str">
        <f>'Rope Bridge'!$E49</f>
        <v/>
      </c>
      <c r="G50" s="35" t="str">
        <f>IFERROR('Rope Bridge'!$H49*$G$1,"")</f>
        <v/>
      </c>
      <c r="H50" s="61" t="str">
        <f>ptt!$E49</f>
        <v/>
      </c>
      <c r="I50" s="35" t="str">
        <f>IFERROR(ptt!$H49*$I$1,"")</f>
        <v/>
      </c>
      <c r="J50" s="61" t="str">
        <f>'Tire Flip'!$E49</f>
        <v/>
      </c>
      <c r="K50" s="35" t="str">
        <f>IFERROR('Tire Flip'!$H49*$K$1,"")</f>
        <v/>
      </c>
      <c r="L50" s="61" t="str">
        <f>'Gauntlet CCR'!$E49</f>
        <v/>
      </c>
      <c r="M50" s="35" t="str">
        <f>IFERROR('Gauntlet CCR'!$H49*$M$1,"")</f>
        <v/>
      </c>
      <c r="N50" s="61" t="str">
        <f>'Ultimate Raider Male'!$E49</f>
        <v/>
      </c>
      <c r="O50" s="35" t="str">
        <f>IFERROR('Ultimate Raider Male'!$H49*$O$1,"")</f>
        <v/>
      </c>
      <c r="P50" s="61" t="str">
        <f>'Ultimate Raider Female'!$E49</f>
        <v/>
      </c>
      <c r="Q50" s="35" t="str">
        <f>IFERROR('Ultimate Raider Female'!$H49*$Q$1,"")</f>
        <v/>
      </c>
      <c r="R50" s="61" t="str">
        <f>'Event 8'!$E49</f>
        <v/>
      </c>
      <c r="S50" s="35" t="str">
        <f>IFERROR('Event 8'!$F49*$S$1,"")</f>
        <v/>
      </c>
      <c r="T50" s="61" t="str">
        <f>'Event 9'!$E49</f>
        <v/>
      </c>
      <c r="U50" s="35" t="str">
        <f>IFERROR('Event 9'!$F49*$U$1,"")</f>
        <v/>
      </c>
      <c r="V50" s="61" t="str">
        <f>'Event 10'!$E49</f>
        <v/>
      </c>
      <c r="W50" s="35" t="str">
        <f>IFERROR('Event 10'!$F49*$W$1,"")</f>
        <v/>
      </c>
      <c r="X50" t="str">
        <f t="shared" si="0"/>
        <v/>
      </c>
      <c r="Y50" t="str" cm="1">
        <f t="array" ref="Y50">IF(X50&lt;&gt;"",SUMPRODUCT((B$4:B$53=B50)*(X$4:X$53&lt;X50))+1,"")</f>
        <v/>
      </c>
      <c r="Z50" t="str">
        <f t="shared" si="1"/>
        <v/>
      </c>
      <c r="AA50" t="str">
        <f t="shared" si="2"/>
        <v/>
      </c>
      <c r="AB50" t="str" cm="1">
        <f t="array" ref="AB50">IF(AA50="","",+SUMPRODUCT((B$4:B$53=B50)*(AA$4:AA$53&lt;AA50))+1)</f>
        <v/>
      </c>
      <c r="AC50" t="str">
        <f>IF(X50&lt;&gt;"",_xlfn.XLOOKUP(A50,Run!A:A,Run!E:E),"")</f>
        <v/>
      </c>
    </row>
    <row r="51" spans="1:29" x14ac:dyDescent="0.3">
      <c r="A51" t="str">
        <f>TEXT(Setup!A49,"")</f>
        <v/>
      </c>
      <c r="B51" t="str">
        <f>TEXT(Setup!B49,"")</f>
        <v/>
      </c>
      <c r="D51" s="61" t="str">
        <f>Run!$E50</f>
        <v/>
      </c>
      <c r="E51" s="35" t="str">
        <f>IFERROR(Run!$F50*$E$1,"")</f>
        <v/>
      </c>
      <c r="F51" s="61" t="str">
        <f>'Rope Bridge'!$E50</f>
        <v/>
      </c>
      <c r="G51" s="35" t="str">
        <f>IFERROR('Rope Bridge'!$H50*$G$1,"")</f>
        <v/>
      </c>
      <c r="H51" s="61" t="str">
        <f>ptt!$E50</f>
        <v/>
      </c>
      <c r="I51" s="35" t="str">
        <f>IFERROR(ptt!$H50*$I$1,"")</f>
        <v/>
      </c>
      <c r="J51" s="61" t="str">
        <f>'Tire Flip'!$E50</f>
        <v/>
      </c>
      <c r="K51" s="35" t="str">
        <f>IFERROR('Tire Flip'!$H50*$K$1,"")</f>
        <v/>
      </c>
      <c r="L51" s="61" t="str">
        <f>'Gauntlet CCR'!$E50</f>
        <v/>
      </c>
      <c r="M51" s="35" t="str">
        <f>IFERROR('Gauntlet CCR'!$H50*$M$1,"")</f>
        <v/>
      </c>
      <c r="N51" s="61" t="str">
        <f>'Ultimate Raider Male'!$E50</f>
        <v/>
      </c>
      <c r="O51" s="35" t="str">
        <f>IFERROR('Ultimate Raider Male'!$H50*$O$1,"")</f>
        <v/>
      </c>
      <c r="P51" s="61" t="str">
        <f>'Ultimate Raider Female'!$E50</f>
        <v/>
      </c>
      <c r="Q51" s="35" t="str">
        <f>IFERROR('Ultimate Raider Female'!$H50*$Q$1,"")</f>
        <v/>
      </c>
      <c r="R51" s="61" t="str">
        <f>'Event 8'!$E50</f>
        <v/>
      </c>
      <c r="S51" s="35" t="str">
        <f>IFERROR('Event 8'!$F50*$S$1,"")</f>
        <v/>
      </c>
      <c r="T51" s="61" t="str">
        <f>'Event 9'!$E50</f>
        <v/>
      </c>
      <c r="U51" s="35" t="str">
        <f>IFERROR('Event 9'!$F50*$U$1,"")</f>
        <v/>
      </c>
      <c r="V51" s="61" t="str">
        <f>'Event 10'!$E50</f>
        <v/>
      </c>
      <c r="W51" s="35" t="str">
        <f>IFERROR('Event 10'!$F50*$W$1,"")</f>
        <v/>
      </c>
      <c r="X51" t="str">
        <f t="shared" si="0"/>
        <v/>
      </c>
      <c r="Y51" t="str" cm="1">
        <f t="array" ref="Y51">IF(X51&lt;&gt;"",SUMPRODUCT((B$4:B$53=B51)*(X$4:X$53&lt;X51))+1,"")</f>
        <v/>
      </c>
      <c r="Z51" t="str">
        <f t="shared" si="1"/>
        <v/>
      </c>
      <c r="AA51" t="str">
        <f t="shared" si="2"/>
        <v/>
      </c>
      <c r="AB51" t="str" cm="1">
        <f t="array" ref="AB51">IF(AA51="","",+SUMPRODUCT((B$4:B$53=B51)*(AA$4:AA$53&lt;AA51))+1)</f>
        <v/>
      </c>
      <c r="AC51" t="str">
        <f>IF(X51&lt;&gt;"",_xlfn.XLOOKUP(A51,Run!A:A,Run!E:E),"")</f>
        <v/>
      </c>
    </row>
    <row r="52" spans="1:29" x14ac:dyDescent="0.3">
      <c r="A52" t="str">
        <f>TEXT(Setup!A50,"")</f>
        <v/>
      </c>
      <c r="B52" t="str">
        <f>TEXT(Setup!B50,"")</f>
        <v/>
      </c>
      <c r="D52" s="61" t="str">
        <f>Run!$E51</f>
        <v/>
      </c>
      <c r="E52" s="35" t="str">
        <f>IFERROR(Run!$F51*$E$1,"")</f>
        <v/>
      </c>
      <c r="F52" s="61" t="str">
        <f>'Rope Bridge'!$E51</f>
        <v/>
      </c>
      <c r="G52" s="35" t="str">
        <f>IFERROR('Rope Bridge'!$H51*$G$1,"")</f>
        <v/>
      </c>
      <c r="H52" s="61" t="str">
        <f>ptt!$E51</f>
        <v/>
      </c>
      <c r="I52" s="35" t="str">
        <f>IFERROR(ptt!$H51*$I$1,"")</f>
        <v/>
      </c>
      <c r="J52" s="61" t="str">
        <f>'Tire Flip'!$E51</f>
        <v/>
      </c>
      <c r="K52" s="35" t="str">
        <f>IFERROR('Tire Flip'!$H51*$K$1,"")</f>
        <v/>
      </c>
      <c r="L52" s="61" t="str">
        <f>'Gauntlet CCR'!$E51</f>
        <v/>
      </c>
      <c r="M52" s="35" t="str">
        <f>IFERROR('Gauntlet CCR'!$H51*$M$1,"")</f>
        <v/>
      </c>
      <c r="N52" s="61" t="str">
        <f>'Ultimate Raider Male'!$E51</f>
        <v/>
      </c>
      <c r="O52" s="35" t="str">
        <f>IFERROR('Ultimate Raider Male'!$H51*$O$1,"")</f>
        <v/>
      </c>
      <c r="P52" s="61" t="str">
        <f>'Ultimate Raider Female'!$E51</f>
        <v/>
      </c>
      <c r="Q52" s="35" t="str">
        <f>IFERROR('Ultimate Raider Female'!$H51*$Q$1,"")</f>
        <v/>
      </c>
      <c r="R52" s="61" t="str">
        <f>'Event 8'!$E51</f>
        <v/>
      </c>
      <c r="S52" s="35" t="str">
        <f>IFERROR('Event 8'!$F51*$S$1,"")</f>
        <v/>
      </c>
      <c r="T52" s="61" t="str">
        <f>'Event 9'!$E51</f>
        <v/>
      </c>
      <c r="U52" s="35" t="str">
        <f>IFERROR('Event 9'!$F51*$U$1,"")</f>
        <v/>
      </c>
      <c r="V52" s="61" t="str">
        <f>'Event 10'!$E51</f>
        <v/>
      </c>
      <c r="W52" s="35" t="str">
        <f>IFERROR('Event 10'!$F51*$W$1,"")</f>
        <v/>
      </c>
      <c r="X52" t="str">
        <f t="shared" si="0"/>
        <v/>
      </c>
      <c r="Y52" t="str" cm="1">
        <f t="array" ref="Y52">IF(X52&lt;&gt;"",SUMPRODUCT((B$4:B$53=B52)*(X$4:X$53&lt;X52))+1,"")</f>
        <v/>
      </c>
      <c r="Z52" t="str">
        <f t="shared" si="1"/>
        <v/>
      </c>
      <c r="AA52" t="str">
        <f t="shared" si="2"/>
        <v/>
      </c>
      <c r="AB52" t="str" cm="1">
        <f t="array" ref="AB52">IF(AA52="","",+SUMPRODUCT((B$4:B$53=B52)*(AA$4:AA$53&lt;AA52))+1)</f>
        <v/>
      </c>
      <c r="AC52" t="str">
        <f>IF(X52&lt;&gt;"",_xlfn.XLOOKUP(A52,Run!A:A,Run!E:E),"")</f>
        <v/>
      </c>
    </row>
    <row r="53" spans="1:29" x14ac:dyDescent="0.3">
      <c r="A53" t="str">
        <f>TEXT(Setup!A51,"")</f>
        <v/>
      </c>
      <c r="B53" t="str">
        <f>TEXT(Setup!B51,"")</f>
        <v/>
      </c>
      <c r="D53" s="61" t="str">
        <f>Run!$E52</f>
        <v/>
      </c>
      <c r="E53" s="35" t="str">
        <f>IFERROR(Run!$F52*$E$1,"")</f>
        <v/>
      </c>
      <c r="F53" s="61" t="str">
        <f>'Rope Bridge'!$E52</f>
        <v/>
      </c>
      <c r="G53" s="35" t="str">
        <f>IFERROR('Rope Bridge'!$H52*$G$1,"")</f>
        <v/>
      </c>
      <c r="H53" s="61" t="str">
        <f>ptt!$E52</f>
        <v/>
      </c>
      <c r="I53" s="35" t="str">
        <f>IFERROR(ptt!$H52*$I$1,"")</f>
        <v/>
      </c>
      <c r="J53" s="61" t="str">
        <f>'Tire Flip'!$E52</f>
        <v/>
      </c>
      <c r="K53" s="35" t="str">
        <f>IFERROR('Tire Flip'!$H52*$K$1,"")</f>
        <v/>
      </c>
      <c r="L53" s="61" t="str">
        <f>'Gauntlet CCR'!$E52</f>
        <v/>
      </c>
      <c r="M53" s="35" t="str">
        <f>IFERROR('Gauntlet CCR'!$H52*$M$1,"")</f>
        <v/>
      </c>
      <c r="N53" s="61" t="str">
        <f>'Ultimate Raider Male'!$E52</f>
        <v/>
      </c>
      <c r="O53" s="35" t="str">
        <f>IFERROR('Ultimate Raider Male'!$H52*$O$1,"")</f>
        <v/>
      </c>
      <c r="P53" s="61" t="str">
        <f>'Ultimate Raider Female'!$E52</f>
        <v/>
      </c>
      <c r="Q53" s="35" t="str">
        <f>IFERROR('Ultimate Raider Female'!$H52*$Q$1,"")</f>
        <v/>
      </c>
      <c r="R53" s="61" t="str">
        <f>'Event 8'!$E52</f>
        <v/>
      </c>
      <c r="S53" s="35" t="str">
        <f>IFERROR('Event 8'!$F52*$S$1,"")</f>
        <v/>
      </c>
      <c r="T53" s="61" t="str">
        <f>'Event 9'!$E52</f>
        <v/>
      </c>
      <c r="U53" s="35" t="str">
        <f>IFERROR('Event 9'!$F52*$U$1,"")</f>
        <v/>
      </c>
      <c r="V53" s="61" t="str">
        <f>'Event 10'!$E52</f>
        <v/>
      </c>
      <c r="W53" s="35" t="str">
        <f>IFERROR('Event 10'!$F52*$W$1,"")</f>
        <v/>
      </c>
      <c r="X53" t="str">
        <f t="shared" si="0"/>
        <v/>
      </c>
      <c r="Y53" t="str" cm="1">
        <f t="array" ref="Y53">IF(X53&lt;&gt;"",SUMPRODUCT((B$4:B$53=B53)*(X$4:X$53&lt;X53))+1,"")</f>
        <v/>
      </c>
      <c r="Z53" t="str">
        <f t="shared" si="1"/>
        <v/>
      </c>
      <c r="AA53" t="str">
        <f t="shared" si="2"/>
        <v/>
      </c>
      <c r="AB53" t="str" cm="1">
        <f t="array" ref="AB53">IF(AA53="","",+SUMPRODUCT((B$4:B$53=B53)*(AA$4:AA$53&lt;AA53))+1)</f>
        <v/>
      </c>
      <c r="AC53" t="str">
        <f>IF(X53&lt;&gt;"",_xlfn.XLOOKUP(A53,Run!A:A,Run!E:E),"")</f>
        <v/>
      </c>
    </row>
    <row r="54" spans="1:29" x14ac:dyDescent="0.3">
      <c r="D54" s="61"/>
      <c r="F54" s="61"/>
      <c r="H54" s="61"/>
      <c r="J54" s="61"/>
      <c r="L54" s="61"/>
      <c r="N54" s="61"/>
      <c r="P54" s="61"/>
      <c r="R54" s="61"/>
      <c r="T54" s="61"/>
      <c r="V54" s="61"/>
    </row>
    <row r="55" spans="1:29" x14ac:dyDescent="0.3">
      <c r="D55" s="61"/>
      <c r="F55" s="61"/>
      <c r="H55" s="61"/>
      <c r="J55" s="61"/>
      <c r="L55" s="61"/>
      <c r="N55" s="61"/>
      <c r="P55" s="61"/>
      <c r="R55" s="61"/>
      <c r="T55" s="61"/>
      <c r="V55" s="6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0CDB5-53E1-4C9F-A30D-6F12F5356188}">
  <sheetPr>
    <tabColor theme="4"/>
  </sheetPr>
  <dimension ref="A1:W52"/>
  <sheetViews>
    <sheetView workbookViewId="0">
      <pane xSplit="1" ySplit="2" topLeftCell="B3" activePane="bottomRight" state="frozen"/>
      <selection activeCell="F1" sqref="F1:G1048576"/>
      <selection pane="topRight" activeCell="F1" sqref="F1:G1048576"/>
      <selection pane="bottomLeft" activeCell="F1" sqref="F1:G1048576"/>
      <selection pane="bottomRight" activeCell="M4" sqref="M4"/>
    </sheetView>
  </sheetViews>
  <sheetFormatPr defaultRowHeight="14.4" x14ac:dyDescent="0.3"/>
  <cols>
    <col min="1" max="1" width="17.6640625" customWidth="1"/>
    <col min="4" max="4" width="0" hidden="1" customWidth="1"/>
    <col min="6" max="7" width="8.6640625" hidden="1" customWidth="1"/>
    <col min="8" max="8" width="11.44140625" customWidth="1"/>
    <col min="9" max="11" width="8.6640625" hidden="1" customWidth="1"/>
    <col min="12" max="12" width="3.33203125" style="29" customWidth="1"/>
    <col min="16" max="16" width="3.33203125" style="29" customWidth="1"/>
    <col min="20" max="20" width="2.6640625" style="29" customWidth="1"/>
  </cols>
  <sheetData>
    <row r="1" spans="1:23" ht="18" x14ac:dyDescent="0.35">
      <c r="A1" s="7" t="str">
        <f>Setup!E2</f>
        <v>Team Run</v>
      </c>
      <c r="M1" s="1" t="s">
        <v>7</v>
      </c>
      <c r="N1" s="3" t="s">
        <v>9</v>
      </c>
      <c r="Q1" s="1" t="s">
        <v>7</v>
      </c>
      <c r="R1" s="3" t="s">
        <v>10</v>
      </c>
      <c r="U1" s="1" t="s">
        <v>7</v>
      </c>
      <c r="V1" s="3" t="s">
        <v>11</v>
      </c>
    </row>
    <row r="2" spans="1:23" x14ac:dyDescent="0.3">
      <c r="A2" s="8" t="s">
        <v>4</v>
      </c>
      <c r="B2" s="8" t="s">
        <v>5</v>
      </c>
      <c r="C2" s="8" t="s">
        <v>1</v>
      </c>
      <c r="D2" s="8" t="s">
        <v>2</v>
      </c>
      <c r="E2" s="8" t="s">
        <v>3</v>
      </c>
      <c r="F2" s="8" t="s">
        <v>23</v>
      </c>
      <c r="G2" s="8" t="s">
        <v>21</v>
      </c>
      <c r="H2" s="8" t="s">
        <v>26</v>
      </c>
      <c r="I2" s="8" t="s">
        <v>22</v>
      </c>
      <c r="J2" s="8" t="s">
        <v>19</v>
      </c>
      <c r="K2" s="8" t="s">
        <v>20</v>
      </c>
      <c r="L2" s="54"/>
      <c r="M2" s="8" t="s">
        <v>6</v>
      </c>
      <c r="N2" s="8" t="s">
        <v>0</v>
      </c>
      <c r="O2" s="8" t="s">
        <v>1</v>
      </c>
      <c r="Q2" s="8" t="s">
        <v>6</v>
      </c>
      <c r="R2" s="8" t="s">
        <v>0</v>
      </c>
      <c r="S2" s="8" t="s">
        <v>1</v>
      </c>
      <c r="U2" s="8" t="s">
        <v>6</v>
      </c>
      <c r="V2" s="8" t="s">
        <v>0</v>
      </c>
      <c r="W2" s="8" t="s">
        <v>1</v>
      </c>
    </row>
    <row r="3" spans="1:23" x14ac:dyDescent="0.3">
      <c r="A3" t="str">
        <f>TEXT(Setup!A2,"")</f>
        <v>Carrollton 1</v>
      </c>
      <c r="B3" t="str">
        <f>TEXT(Setup!B2,"")</f>
        <v>Male</v>
      </c>
      <c r="C3" s="6" t="s">
        <v>73</v>
      </c>
      <c r="D3" s="6"/>
      <c r="E3" s="4">
        <f>IFERROR(TIME(0, LEFT(C3,FIND(":",C3)-1),RIGHT(C3,LEN(C3)-FIND(":",C3)))+(MOD(RIGHT(C3,LEN(C3)-FIND(":",C3)),1)/86400),"")</f>
        <v>7.9745370370370369E-3</v>
      </c>
      <c r="F3" cm="1">
        <f t="array" ref="F3">IF(ISNUMBER(E3),SUMPRODUCT((B$3:B$52=B3)*(E$3:E$52&lt;E3))+1,"")</f>
        <v>1</v>
      </c>
      <c r="G3" t="str">
        <f t="shared" ref="G3:G34" si="0">IF(F3&lt;&gt;"",IF(COUNTIFS(B:B,B3,E:E,E3)&gt;1,"T",""),"")</f>
        <v/>
      </c>
      <c r="H3" t="str">
        <f>F3&amp;G3</f>
        <v>1</v>
      </c>
      <c r="I3">
        <f>IF(F3&lt;&gt;"",F3+(COUNTIFS($B$3:B3,B3,$E$3:E3,E3)-1)/1000,"")</f>
        <v>1</v>
      </c>
      <c r="J3" t="b">
        <f>AND(ISNUMBER(VALUE(LEFT(C3,FIND(":",C3)-1))),ISNUMBER(VALUE(RIGHT(C3,LEN(C3)-FIND(":",C3)))),VALUE(LEFT(C3,FIND(":",C3)-1))&lt;60,VALUE(RIGHT(C3,LEN(C3)-FIND(":",C3)))&lt;60,ISNUMBER(TIME(0,VALUE(LEFT(C3,FIND(":",C3)-1)),VALUE(RIGHT(C3,LEN(C3)-FIND(":",C3))))))</f>
        <v>1</v>
      </c>
      <c r="K3" t="e">
        <f>AND(ISNUMBER(VALUE(LEFT(D3,FIND(":",D3)-1))),ISNUMBER(VALUE(RIGHT(D3,LEN(D3)-FIND(":",D3)))),VALUE(LEFT(D3,FIND(":",D3)-1))&lt;60,VALUE(RIGHT(D3,LEN(D3)-FIND(":",D3)))&lt;60,ISNUMBER(TIME(0,VALUE(LEFT(D3,FIND(":",D3)-1)),VALUE(RIGHT(D3,LEN(D3)-FIND(":",D3))))))</f>
        <v>#VALUE!</v>
      </c>
      <c r="M3" t="str">
        <f t="shared" ref="M3:M6" si="1">IF(N3="","",_xlfn.XLOOKUP(N3,$A:$A,$H:$H,""))</f>
        <v>1</v>
      </c>
      <c r="N3" t="str" cm="1">
        <f t="array" ref="N3:N6">_xlfn.SORTBY(_xlfn._xlws.FILTER($A:$A,$B:$B=N$1),_xlfn._xlws.FILTER($I:$I,$B:$B=N$1))</f>
        <v>Carrollton 1</v>
      </c>
      <c r="O3" s="4">
        <f t="shared" ref="O3:O6" si="2">IF(N3="","",_xlfn.XLOOKUP(N3,$A:$A,$E:$E,""))</f>
        <v>7.9745370370370369E-3</v>
      </c>
      <c r="Q3" t="str">
        <f t="shared" ref="Q3:Q6" si="3">IF(R3="","",_xlfn.XLOOKUP(R3,$A:$A,$H:$H,""))</f>
        <v>1</v>
      </c>
      <c r="R3" t="str" cm="1">
        <f t="array" ref="R3:R6">_xlfn.SORTBY(_xlfn._xlws.FILTER($A:$A,$B:$B=R$1),_xlfn._xlws.FILTER($I:$I,$B:$B=R$1))</f>
        <v>Cherokee 1</v>
      </c>
      <c r="S3" s="4">
        <f t="shared" ref="S3:S6" si="4">IF(R3="","",_xlfn.XLOOKUP(R3,$A:$A,$E:$E,""))</f>
        <v>1.0092592592592592E-2</v>
      </c>
      <c r="U3" t="str">
        <f t="shared" ref="U3:U6" si="5">IF(V3="","",_xlfn.XLOOKUP(V3,$A:$A,$H:$H,""))</f>
        <v>1</v>
      </c>
      <c r="V3" t="str" cm="1">
        <f t="array" ref="V3:V9">_xlfn.SORTBY(_xlfn._xlws.FILTER($A:$A,$B:$B=V$1),_xlfn._xlws.FILTER($I:$I,$B:$B=V$1))</f>
        <v>Raider 1</v>
      </c>
      <c r="W3" s="4">
        <f t="shared" ref="W3:W6" si="6">IF(V3="","",_xlfn.XLOOKUP(V3,$A:$A,$E:$E,""))</f>
        <v>1.0096180555555554E-2</v>
      </c>
    </row>
    <row r="4" spans="1:23" x14ac:dyDescent="0.3">
      <c r="A4" t="str">
        <f>TEXT(Setup!A3,"")</f>
        <v>Carrollton 2</v>
      </c>
      <c r="B4" t="str">
        <f>TEXT(Setup!B3,"")</f>
        <v>Female</v>
      </c>
      <c r="C4" s="6" t="s">
        <v>84</v>
      </c>
      <c r="D4" s="6"/>
      <c r="E4" s="4">
        <f t="shared" ref="E4:E52" si="7">IFERROR(TIME(0, LEFT(C4,FIND(":",C4)-1),RIGHT(C4,LEN(C4)-FIND(":",C4)))+(MOD(RIGHT(C4,LEN(C4)-FIND(":",C4)),1)/86400),"")</f>
        <v>1.1724537037037037E-2</v>
      </c>
      <c r="F4" cm="1">
        <f t="array" ref="F4">IF(ISNUMBER(E4),SUMPRODUCT((B$3:B$52=B4)*(E$3:E$52&lt;E4))+1,"")</f>
        <v>3</v>
      </c>
      <c r="G4" t="str">
        <f t="shared" si="0"/>
        <v/>
      </c>
      <c r="H4" t="str">
        <f t="shared" ref="H4:H52" si="8">F4&amp;G4</f>
        <v>3</v>
      </c>
      <c r="I4">
        <f>IF(F4&lt;&gt;"",F4+(COUNTIFS($B$3:B4,B4,$E$3:E4,E4)-1)/1000,"")</f>
        <v>3</v>
      </c>
      <c r="J4" t="b">
        <f t="shared" ref="J4:J52" si="9">AND(ISNUMBER(VALUE(LEFT(C4,FIND(":",C4)-1))),ISNUMBER(VALUE(RIGHT(C4,LEN(C4)-FIND(":",C4)))),VALUE(LEFT(C4,FIND(":",C4)-1))&lt;60,VALUE(RIGHT(C4,LEN(C4)-FIND(":",C4)))&lt;60,ISNUMBER(TIME(0,VALUE(LEFT(C4,FIND(":",C4)-1)),VALUE(RIGHT(C4,LEN(C4)-FIND(":",C4))))))</f>
        <v>1</v>
      </c>
      <c r="K4" t="e">
        <f t="shared" ref="K4:K52" si="10">AND(ISNUMBER(VALUE(LEFT(D4,FIND(":",D4)-1))),ISNUMBER(VALUE(RIGHT(D4,LEN(D4)-FIND(":",D4)))),VALUE(LEFT(D4,FIND(":",D4)-1))&lt;60,VALUE(RIGHT(D4,LEN(D4)-FIND(":",D4)))&lt;60,ISNUMBER(TIME(0,VALUE(LEFT(D4,FIND(":",D4)-1)),VALUE(RIGHT(D4,LEN(D4)-FIND(":",D4))))))</f>
        <v>#VALUE!</v>
      </c>
      <c r="M4" t="str">
        <f t="shared" si="1"/>
        <v>1</v>
      </c>
      <c r="N4" t="str">
        <v>Cherokee 1</v>
      </c>
      <c r="O4" s="4">
        <f t="shared" si="2"/>
        <v>1.0092592592592592E-2</v>
      </c>
      <c r="Q4" t="str">
        <f t="shared" si="3"/>
        <v>2</v>
      </c>
      <c r="R4" t="str">
        <v>Wheeler 2</v>
      </c>
      <c r="S4" s="4">
        <f t="shared" si="4"/>
        <v>1.1574074074074073E-2</v>
      </c>
      <c r="U4" t="str">
        <f t="shared" si="5"/>
        <v>2</v>
      </c>
      <c r="V4" t="str">
        <v>Jefferson</v>
      </c>
      <c r="W4" s="4">
        <f t="shared" si="6"/>
        <v>1.0422244727366255E-2</v>
      </c>
    </row>
    <row r="5" spans="1:23" x14ac:dyDescent="0.3">
      <c r="A5" t="str">
        <f>TEXT(Setup!A4,"")</f>
        <v>Cherokee 1</v>
      </c>
      <c r="B5" t="str">
        <f>TEXT(Setup!B4,"")</f>
        <v>Female</v>
      </c>
      <c r="C5" s="6" t="s">
        <v>83</v>
      </c>
      <c r="D5" s="6"/>
      <c r="E5" s="4">
        <f t="shared" si="7"/>
        <v>1.0092592592592592E-2</v>
      </c>
      <c r="F5" cm="1">
        <f t="array" ref="F5">IF(ISNUMBER(E5),SUMPRODUCT((B$3:B$52=B5)*(E$3:E$52&lt;E5))+1,"")</f>
        <v>1</v>
      </c>
      <c r="G5" t="str">
        <f t="shared" si="0"/>
        <v/>
      </c>
      <c r="H5" t="str">
        <f t="shared" si="8"/>
        <v>1</v>
      </c>
      <c r="I5">
        <f>IF(F5&lt;&gt;"",F5+(COUNTIFS($B$3:B5,B5,$E$3:E5,E5)-1)/1000,"")</f>
        <v>1</v>
      </c>
      <c r="J5" t="b">
        <f t="shared" si="9"/>
        <v>1</v>
      </c>
      <c r="K5" t="e">
        <f t="shared" si="10"/>
        <v>#VALUE!</v>
      </c>
      <c r="M5" t="str">
        <f t="shared" si="1"/>
        <v>3</v>
      </c>
      <c r="N5" t="str">
        <v>N. Gwinnett 1</v>
      </c>
      <c r="O5" s="4">
        <f t="shared" si="2"/>
        <v>9.1435185185185178E-3</v>
      </c>
      <c r="Q5" t="str">
        <f t="shared" si="3"/>
        <v>3</v>
      </c>
      <c r="R5" t="str">
        <v>Carrollton 2</v>
      </c>
      <c r="S5" s="4">
        <f t="shared" si="4"/>
        <v>1.1724537037037037E-2</v>
      </c>
      <c r="U5" t="str">
        <f t="shared" si="5"/>
        <v>3</v>
      </c>
      <c r="V5" t="str">
        <v>Daniel</v>
      </c>
      <c r="W5" s="4">
        <f t="shared" si="6"/>
        <v>1.0811689814814814E-2</v>
      </c>
    </row>
    <row r="6" spans="1:23" x14ac:dyDescent="0.3">
      <c r="A6" t="str">
        <f>TEXT(Setup!A5,"")</f>
        <v>Cherokee 1</v>
      </c>
      <c r="B6" t="str">
        <f>TEXT(Setup!B5,"")</f>
        <v>Male</v>
      </c>
      <c r="C6" s="6" t="s">
        <v>69</v>
      </c>
      <c r="D6" s="6"/>
      <c r="E6" s="4">
        <f t="shared" si="7"/>
        <v>8.564814814814815E-3</v>
      </c>
      <c r="F6" cm="1">
        <f t="array" ref="F6">IF(ISNUMBER(E6),SUMPRODUCT((B$3:B$52=B6)*(E$3:E$52&lt;E6))+1,"")</f>
        <v>2</v>
      </c>
      <c r="G6" t="str">
        <f t="shared" si="0"/>
        <v/>
      </c>
      <c r="H6" t="str">
        <f t="shared" si="8"/>
        <v>2</v>
      </c>
      <c r="I6">
        <f>IF(F6&lt;&gt;"",F6+(COUNTIFS($B$3:B6,B6,$E$3:E6,E6)-1)/1000,"")</f>
        <v>2</v>
      </c>
      <c r="J6" t="b">
        <f t="shared" si="9"/>
        <v>1</v>
      </c>
      <c r="K6" t="e">
        <f t="shared" si="10"/>
        <v>#VALUE!</v>
      </c>
      <c r="M6" t="str">
        <f t="shared" si="1"/>
        <v>4</v>
      </c>
      <c r="N6" t="str">
        <v>Wheeler 1</v>
      </c>
      <c r="O6" s="4">
        <f t="shared" si="2"/>
        <v>9.9305555555555553E-3</v>
      </c>
      <c r="Q6" t="str">
        <f t="shared" si="3"/>
        <v>4</v>
      </c>
      <c r="R6" t="str">
        <v>N. Gwinnett 2</v>
      </c>
      <c r="S6" s="4">
        <f t="shared" si="4"/>
        <v>1.2076620370370371E-2</v>
      </c>
      <c r="U6" t="str">
        <f t="shared" si="5"/>
        <v>4</v>
      </c>
      <c r="V6" t="str">
        <v>Marietta</v>
      </c>
      <c r="W6" s="4">
        <f t="shared" si="6"/>
        <v>1.0836689814814815E-2</v>
      </c>
    </row>
    <row r="7" spans="1:23" x14ac:dyDescent="0.3">
      <c r="A7" t="str">
        <f>TEXT(Setup!A6,"")</f>
        <v>Daniel</v>
      </c>
      <c r="B7" t="str">
        <f>TEXT(Setup!B6,"")</f>
        <v>Mixed</v>
      </c>
      <c r="C7" s="6" t="s">
        <v>78</v>
      </c>
      <c r="D7" s="6"/>
      <c r="E7" s="4">
        <f t="shared" si="7"/>
        <v>1.0811689814814814E-2</v>
      </c>
      <c r="F7" cm="1">
        <f t="array" ref="F7">IF(ISNUMBER(E7),SUMPRODUCT((B$3:B$52=B7)*(E$3:E$52&lt;E7))+1,"")</f>
        <v>3</v>
      </c>
      <c r="G7" t="str">
        <f t="shared" si="0"/>
        <v/>
      </c>
      <c r="H7" t="str">
        <f t="shared" si="8"/>
        <v>3</v>
      </c>
      <c r="I7">
        <f>IF(F7&lt;&gt;"",F7+(COUNTIFS($B$3:B7,B7,$E$3:E7,E7)-1)/1000,"")</f>
        <v>3</v>
      </c>
      <c r="J7" t="b">
        <f t="shared" si="9"/>
        <v>1</v>
      </c>
      <c r="K7" t="e">
        <f t="shared" si="10"/>
        <v>#VALUE!</v>
      </c>
      <c r="M7" t="str">
        <f>IF(N7="","",_xlfn.XLOOKUP(N7,$A:$A,$H:$H,""))</f>
        <v/>
      </c>
      <c r="O7" s="4" t="str">
        <f>IF(N7="","",_xlfn.XLOOKUP(N7,$A:$A,$E:$E,""))</f>
        <v/>
      </c>
      <c r="Q7" t="str">
        <f>IF(R7="","",_xlfn.XLOOKUP(R7,$A:$A,$H:$H,""))</f>
        <v/>
      </c>
      <c r="S7" s="4" t="str">
        <f>IF(R7="","",_xlfn.XLOOKUP(R7,$A:$A,$E:$E,""))</f>
        <v/>
      </c>
      <c r="U7" t="str">
        <f>IF(V7="","",_xlfn.XLOOKUP(V7,$A:$A,$H:$H,""))</f>
        <v>5</v>
      </c>
      <c r="V7" t="str">
        <v>N. Gwinnett 3</v>
      </c>
      <c r="W7" s="4">
        <f>IF(V7="","",_xlfn.XLOOKUP(V7,$A:$A,$E:$E,""))</f>
        <v>1.0971875000000001E-2</v>
      </c>
    </row>
    <row r="8" spans="1:23" x14ac:dyDescent="0.3">
      <c r="A8" t="str">
        <f>TEXT(Setup!A7,"")</f>
        <v>Jefferson</v>
      </c>
      <c r="B8" t="str">
        <f>TEXT(Setup!B7,"")</f>
        <v>Mixed</v>
      </c>
      <c r="C8" s="6" t="s">
        <v>77</v>
      </c>
      <c r="D8" s="6"/>
      <c r="E8" s="4">
        <f t="shared" si="7"/>
        <v>1.0422244727366255E-2</v>
      </c>
      <c r="F8" cm="1">
        <f t="array" ref="F8">IF(ISNUMBER(E8),SUMPRODUCT((B$3:B$52=B8)*(E$3:E$52&lt;E8))+1,"")</f>
        <v>2</v>
      </c>
      <c r="G8" t="str">
        <f t="shared" si="0"/>
        <v/>
      </c>
      <c r="H8" t="str">
        <f t="shared" si="8"/>
        <v>2</v>
      </c>
      <c r="I8">
        <f>IF(F8&lt;&gt;"",F8+(COUNTIFS($B$3:B8,B8,$E$3:E8,E8)-1)/1000,"")</f>
        <v>2</v>
      </c>
      <c r="J8" t="b">
        <f t="shared" si="9"/>
        <v>1</v>
      </c>
      <c r="K8" t="e">
        <f t="shared" si="10"/>
        <v>#VALUE!</v>
      </c>
      <c r="M8" t="str">
        <f t="shared" ref="M8:M52" si="11">IF(N8="","",_xlfn.XLOOKUP(N8,$A:$A,$H:$H,""))</f>
        <v/>
      </c>
      <c r="O8" s="4" t="str">
        <f t="shared" ref="O8:O52" si="12">IF(N8="","",_xlfn.XLOOKUP(N8,$A:$A,$E:$E,""))</f>
        <v/>
      </c>
      <c r="Q8" t="str">
        <f t="shared" ref="Q8:Q52" si="13">IF(R8="","",_xlfn.XLOOKUP(R8,$A:$A,$H:$H,""))</f>
        <v/>
      </c>
      <c r="S8" s="4" t="str">
        <f t="shared" ref="S8:S52" si="14">IF(R8="","",_xlfn.XLOOKUP(R8,$A:$A,$E:$E,""))</f>
        <v/>
      </c>
      <c r="U8" t="str">
        <f t="shared" ref="U8:U52" si="15">IF(V8="","",_xlfn.XLOOKUP(V8,$A:$A,$H:$H,""))</f>
        <v>6</v>
      </c>
      <c r="V8" t="str">
        <v>Raider 2</v>
      </c>
      <c r="W8" s="4">
        <f t="shared" ref="W8:W52" si="16">IF(V8="","",_xlfn.XLOOKUP(V8,$A:$A,$E:$E,""))</f>
        <v>1.2997685185185185E-2</v>
      </c>
    </row>
    <row r="9" spans="1:23" x14ac:dyDescent="0.3">
      <c r="A9" t="str">
        <f>TEXT(Setup!A8,"")</f>
        <v>N. Gwinnett 2</v>
      </c>
      <c r="B9" t="str">
        <f>TEXT(Setup!B8,"")</f>
        <v>Female</v>
      </c>
      <c r="C9" s="6" t="s">
        <v>79</v>
      </c>
      <c r="D9" s="6"/>
      <c r="E9" s="4">
        <f t="shared" si="7"/>
        <v>1.2076620370370371E-2</v>
      </c>
      <c r="F9" cm="1">
        <f t="array" ref="F9">IF(ISNUMBER(E9),SUMPRODUCT((B$3:B$52=B9)*(E$3:E$52&lt;E9))+1,"")</f>
        <v>4</v>
      </c>
      <c r="G9" t="str">
        <f t="shared" si="0"/>
        <v/>
      </c>
      <c r="H9" t="str">
        <f t="shared" si="8"/>
        <v>4</v>
      </c>
      <c r="I9">
        <f>IF(F9&lt;&gt;"",F9+(COUNTIFS($B$3:B9,B9,$E$3:E9,E9)-1)/1000,"")</f>
        <v>4</v>
      </c>
      <c r="J9" t="b">
        <f t="shared" si="9"/>
        <v>1</v>
      </c>
      <c r="K9" t="e">
        <f t="shared" si="10"/>
        <v>#VALUE!</v>
      </c>
      <c r="M9" t="str">
        <f t="shared" si="11"/>
        <v/>
      </c>
      <c r="O9" s="4" t="str">
        <f t="shared" si="12"/>
        <v/>
      </c>
      <c r="Q9" t="str">
        <f t="shared" si="13"/>
        <v/>
      </c>
      <c r="S9" s="4" t="str">
        <f t="shared" si="14"/>
        <v/>
      </c>
      <c r="U9" t="str">
        <f t="shared" si="15"/>
        <v>7</v>
      </c>
      <c r="V9" t="str">
        <v>Woodstock</v>
      </c>
      <c r="W9" s="4">
        <f t="shared" si="16"/>
        <v>1.3198559670781892E-2</v>
      </c>
    </row>
    <row r="10" spans="1:23" x14ac:dyDescent="0.3">
      <c r="A10" t="str">
        <f>TEXT(Setup!A9,"")</f>
        <v>N. Gwinnett 3</v>
      </c>
      <c r="B10" t="str">
        <f>TEXT(Setup!B9,"")</f>
        <v>Mixed</v>
      </c>
      <c r="C10" s="6" t="s">
        <v>86</v>
      </c>
      <c r="D10" s="6"/>
      <c r="E10" s="4">
        <f t="shared" si="7"/>
        <v>1.0971875000000001E-2</v>
      </c>
      <c r="F10" cm="1">
        <f t="array" ref="F10">IF(ISNUMBER(E10),SUMPRODUCT((B$3:B$52=B10)*(E$3:E$52&lt;E10))+1,"")</f>
        <v>5</v>
      </c>
      <c r="G10" t="str">
        <f t="shared" si="0"/>
        <v/>
      </c>
      <c r="H10" t="str">
        <f t="shared" si="8"/>
        <v>5</v>
      </c>
      <c r="I10">
        <f>IF(F10&lt;&gt;"",F10+(COUNTIFS($B$3:B10,B10,$E$3:E10,E10)-1)/1000,"")</f>
        <v>5</v>
      </c>
      <c r="J10" t="b">
        <f t="shared" si="9"/>
        <v>1</v>
      </c>
      <c r="K10" t="e">
        <f t="shared" si="10"/>
        <v>#VALUE!</v>
      </c>
      <c r="M10" t="str">
        <f t="shared" si="11"/>
        <v/>
      </c>
      <c r="O10" s="4" t="str">
        <f t="shared" si="12"/>
        <v/>
      </c>
      <c r="Q10" t="str">
        <f t="shared" si="13"/>
        <v/>
      </c>
      <c r="S10" s="4" t="str">
        <f t="shared" si="14"/>
        <v/>
      </c>
      <c r="U10" t="str">
        <f t="shared" si="15"/>
        <v/>
      </c>
      <c r="W10" s="4" t="str">
        <f t="shared" si="16"/>
        <v/>
      </c>
    </row>
    <row r="11" spans="1:23" x14ac:dyDescent="0.3">
      <c r="A11" t="str">
        <f>TEXT(Setup!A10,"")</f>
        <v>N. Gwinnett 1</v>
      </c>
      <c r="B11" t="str">
        <f>TEXT(Setup!B10,"")</f>
        <v>Male</v>
      </c>
      <c r="C11" s="6" t="s">
        <v>74</v>
      </c>
      <c r="D11" s="6"/>
      <c r="E11" s="4">
        <f t="shared" si="7"/>
        <v>9.1435185185185178E-3</v>
      </c>
      <c r="F11" cm="1">
        <f t="array" ref="F11">IF(ISNUMBER(E11),SUMPRODUCT((B$3:B$52=B11)*(E$3:E$52&lt;E11))+1,"")</f>
        <v>3</v>
      </c>
      <c r="G11" t="str">
        <f t="shared" si="0"/>
        <v/>
      </c>
      <c r="H11" t="str">
        <f t="shared" si="8"/>
        <v>3</v>
      </c>
      <c r="I11">
        <f>IF(F11&lt;&gt;"",F11+(COUNTIFS($B$3:B11,B11,$E$3:E11,E11)-1)/1000,"")</f>
        <v>3</v>
      </c>
      <c r="J11" t="b">
        <f t="shared" si="9"/>
        <v>1</v>
      </c>
      <c r="K11" t="e">
        <f t="shared" si="10"/>
        <v>#VALUE!</v>
      </c>
      <c r="M11" t="str">
        <f t="shared" si="11"/>
        <v/>
      </c>
      <c r="O11" s="4" t="str">
        <f t="shared" si="12"/>
        <v/>
      </c>
      <c r="Q11" t="str">
        <f t="shared" si="13"/>
        <v/>
      </c>
      <c r="S11" s="4" t="str">
        <f t="shared" si="14"/>
        <v/>
      </c>
      <c r="U11" t="str">
        <f t="shared" si="15"/>
        <v/>
      </c>
      <c r="W11" s="4" t="str">
        <f t="shared" si="16"/>
        <v/>
      </c>
    </row>
    <row r="12" spans="1:23" x14ac:dyDescent="0.3">
      <c r="A12" t="str">
        <f>TEXT(Setup!A11,"")</f>
        <v>Marietta</v>
      </c>
      <c r="B12" t="str">
        <f>TEXT(Setup!B11,"")</f>
        <v>Mixed</v>
      </c>
      <c r="C12" s="6" t="s">
        <v>72</v>
      </c>
      <c r="D12" s="6"/>
      <c r="E12" s="4">
        <f t="shared" si="7"/>
        <v>1.0836689814814815E-2</v>
      </c>
      <c r="F12" cm="1">
        <f t="array" ref="F12">IF(ISNUMBER(E12),SUMPRODUCT((B$3:B$52=B12)*(E$3:E$52&lt;E12))+1,"")</f>
        <v>4</v>
      </c>
      <c r="G12" t="str">
        <f t="shared" si="0"/>
        <v/>
      </c>
      <c r="H12" t="str">
        <f t="shared" si="8"/>
        <v>4</v>
      </c>
      <c r="I12">
        <f>IF(F12&lt;&gt;"",F12+(COUNTIFS($B$3:B12,B12,$E$3:E12,E12)-1)/1000,"")</f>
        <v>4</v>
      </c>
      <c r="J12" t="b">
        <f t="shared" si="9"/>
        <v>1</v>
      </c>
      <c r="K12" t="e">
        <f t="shared" si="10"/>
        <v>#VALUE!</v>
      </c>
      <c r="M12" t="str">
        <f t="shared" si="11"/>
        <v/>
      </c>
      <c r="O12" s="4" t="str">
        <f t="shared" si="12"/>
        <v/>
      </c>
      <c r="Q12" t="str">
        <f t="shared" si="13"/>
        <v/>
      </c>
      <c r="S12" s="4" t="str">
        <f t="shared" si="14"/>
        <v/>
      </c>
      <c r="U12" t="str">
        <f t="shared" si="15"/>
        <v/>
      </c>
      <c r="W12" s="4" t="str">
        <f t="shared" si="16"/>
        <v/>
      </c>
    </row>
    <row r="13" spans="1:23" x14ac:dyDescent="0.3">
      <c r="A13" t="str">
        <f>TEXT(Setup!A12,"")</f>
        <v>Wheeler 1</v>
      </c>
      <c r="B13" t="str">
        <f>TEXT(Setup!B12,"")</f>
        <v>Male</v>
      </c>
      <c r="C13" s="6" t="s">
        <v>70</v>
      </c>
      <c r="D13" s="6"/>
      <c r="E13" s="4">
        <f t="shared" si="7"/>
        <v>9.9305555555555553E-3</v>
      </c>
      <c r="F13" cm="1">
        <f t="array" ref="F13">IF(ISNUMBER(E13),SUMPRODUCT((B$3:B$52=B13)*(E$3:E$52&lt;E13))+1,"")</f>
        <v>4</v>
      </c>
      <c r="G13" t="str">
        <f t="shared" si="0"/>
        <v/>
      </c>
      <c r="H13" t="str">
        <f t="shared" si="8"/>
        <v>4</v>
      </c>
      <c r="I13">
        <f>IF(F13&lt;&gt;"",F13+(COUNTIFS($B$3:B13,B13,$E$3:E13,E13)-1)/1000,"")</f>
        <v>4</v>
      </c>
      <c r="J13" t="b">
        <f t="shared" si="9"/>
        <v>1</v>
      </c>
      <c r="K13" t="e">
        <f t="shared" si="10"/>
        <v>#VALUE!</v>
      </c>
      <c r="M13" t="str">
        <f t="shared" si="11"/>
        <v/>
      </c>
      <c r="O13" s="4" t="str">
        <f t="shared" si="12"/>
        <v/>
      </c>
      <c r="Q13" t="str">
        <f t="shared" si="13"/>
        <v/>
      </c>
      <c r="S13" s="4" t="str">
        <f t="shared" si="14"/>
        <v/>
      </c>
      <c r="U13" t="str">
        <f t="shared" si="15"/>
        <v/>
      </c>
      <c r="W13" s="4" t="str">
        <f t="shared" si="16"/>
        <v/>
      </c>
    </row>
    <row r="14" spans="1:23" x14ac:dyDescent="0.3">
      <c r="A14" t="str">
        <f>TEXT(Setup!A13,"")</f>
        <v>Wheeler 2</v>
      </c>
      <c r="B14" t="str">
        <f>TEXT(Setup!B13,"")</f>
        <v>Female</v>
      </c>
      <c r="C14" s="6" t="s">
        <v>71</v>
      </c>
      <c r="D14" s="6"/>
      <c r="E14" s="4">
        <f t="shared" si="7"/>
        <v>1.1574074074074073E-2</v>
      </c>
      <c r="F14" cm="1">
        <f t="array" ref="F14">IF(ISNUMBER(E14),SUMPRODUCT((B$3:B$52=B14)*(E$3:E$52&lt;E14))+1,"")</f>
        <v>2</v>
      </c>
      <c r="G14" t="str">
        <f t="shared" si="0"/>
        <v/>
      </c>
      <c r="H14" t="str">
        <f t="shared" si="8"/>
        <v>2</v>
      </c>
      <c r="I14">
        <f>IF(F14&lt;&gt;"",F14+(COUNTIFS($B$3:B14,B14,$E$3:E14,E14)-1)/1000,"")</f>
        <v>2</v>
      </c>
      <c r="J14" t="b">
        <f t="shared" si="9"/>
        <v>1</v>
      </c>
      <c r="K14" t="e">
        <f t="shared" si="10"/>
        <v>#VALUE!</v>
      </c>
      <c r="M14" t="str">
        <f t="shared" si="11"/>
        <v/>
      </c>
      <c r="O14" s="4" t="str">
        <f t="shared" si="12"/>
        <v/>
      </c>
      <c r="Q14" t="str">
        <f t="shared" si="13"/>
        <v/>
      </c>
      <c r="S14" s="4" t="str">
        <f t="shared" si="14"/>
        <v/>
      </c>
      <c r="U14" t="str">
        <f t="shared" si="15"/>
        <v/>
      </c>
      <c r="W14" s="4" t="str">
        <f t="shared" si="16"/>
        <v/>
      </c>
    </row>
    <row r="15" spans="1:23" x14ac:dyDescent="0.3">
      <c r="A15" t="str">
        <f>TEXT(Setup!A14,"")</f>
        <v>Woodstock</v>
      </c>
      <c r="B15" t="str">
        <f>TEXT(Setup!B14,"")</f>
        <v>Mixed</v>
      </c>
      <c r="C15" s="6" t="s">
        <v>75</v>
      </c>
      <c r="D15" s="6"/>
      <c r="E15" s="4">
        <f t="shared" si="7"/>
        <v>1.3198559670781892E-2</v>
      </c>
      <c r="F15" cm="1">
        <f t="array" ref="F15">IF(ISNUMBER(E15),SUMPRODUCT((B$3:B$52=B15)*(E$3:E$52&lt;E15))+1,"")</f>
        <v>7</v>
      </c>
      <c r="G15" t="str">
        <f t="shared" si="0"/>
        <v/>
      </c>
      <c r="H15" t="str">
        <f t="shared" si="8"/>
        <v>7</v>
      </c>
      <c r="I15">
        <f>IF(F15&lt;&gt;"",F15+(COUNTIFS($B$3:B15,B15,$E$3:E15,E15)-1)/1000,"")</f>
        <v>7</v>
      </c>
      <c r="J15" t="b">
        <f t="shared" si="9"/>
        <v>1</v>
      </c>
      <c r="K15" t="e">
        <f t="shared" si="10"/>
        <v>#VALUE!</v>
      </c>
      <c r="M15" t="str">
        <f t="shared" si="11"/>
        <v/>
      </c>
      <c r="O15" s="4" t="str">
        <f t="shared" si="12"/>
        <v/>
      </c>
      <c r="Q15" t="str">
        <f t="shared" si="13"/>
        <v/>
      </c>
      <c r="S15" s="4" t="str">
        <f t="shared" si="14"/>
        <v/>
      </c>
      <c r="U15" t="str">
        <f t="shared" si="15"/>
        <v/>
      </c>
      <c r="W15" s="4" t="str">
        <f t="shared" si="16"/>
        <v/>
      </c>
    </row>
    <row r="16" spans="1:23" x14ac:dyDescent="0.3">
      <c r="A16" t="str">
        <f>TEXT(Setup!A15,"")</f>
        <v>Raider 1</v>
      </c>
      <c r="B16" t="str">
        <f>TEXT(Setup!B15,"")</f>
        <v>Mixed</v>
      </c>
      <c r="C16" s="6" t="s">
        <v>85</v>
      </c>
      <c r="D16" s="6"/>
      <c r="E16" s="4">
        <f t="shared" si="7"/>
        <v>1.0096180555555554E-2</v>
      </c>
      <c r="F16" cm="1">
        <f t="array" ref="F16">IF(ISNUMBER(E16),SUMPRODUCT((B$3:B$52=B16)*(E$3:E$52&lt;E16))+1,"")</f>
        <v>1</v>
      </c>
      <c r="G16" t="str">
        <f t="shared" si="0"/>
        <v/>
      </c>
      <c r="H16" t="str">
        <f t="shared" si="8"/>
        <v>1</v>
      </c>
      <c r="I16">
        <f>IF(F16&lt;&gt;"",F16+(COUNTIFS($B$3:B16,B16,$E$3:E16,E16)-1)/1000,"")</f>
        <v>1</v>
      </c>
      <c r="J16" t="b">
        <f t="shared" si="9"/>
        <v>1</v>
      </c>
      <c r="K16" t="e">
        <f t="shared" si="10"/>
        <v>#VALUE!</v>
      </c>
      <c r="M16" t="str">
        <f t="shared" si="11"/>
        <v/>
      </c>
      <c r="O16" s="4" t="str">
        <f t="shared" si="12"/>
        <v/>
      </c>
      <c r="Q16" t="str">
        <f t="shared" si="13"/>
        <v/>
      </c>
      <c r="S16" s="4" t="str">
        <f t="shared" si="14"/>
        <v/>
      </c>
      <c r="U16" t="str">
        <f t="shared" si="15"/>
        <v/>
      </c>
      <c r="W16" s="4" t="str">
        <f t="shared" si="16"/>
        <v/>
      </c>
    </row>
    <row r="17" spans="1:23" x14ac:dyDescent="0.3">
      <c r="A17" t="str">
        <f>TEXT(Setup!A16,"")</f>
        <v>Raider 2</v>
      </c>
      <c r="B17" t="str">
        <f>TEXT(Setup!B16,"")</f>
        <v>Mixed</v>
      </c>
      <c r="C17" s="6" t="s">
        <v>76</v>
      </c>
      <c r="D17" s="6"/>
      <c r="E17" s="4">
        <f t="shared" si="7"/>
        <v>1.2997685185185185E-2</v>
      </c>
      <c r="F17" cm="1">
        <f t="array" ref="F17">IF(ISNUMBER(E17),SUMPRODUCT((B$3:B$52=B17)*(E$3:E$52&lt;E17))+1,"")</f>
        <v>6</v>
      </c>
      <c r="G17" t="str">
        <f t="shared" si="0"/>
        <v/>
      </c>
      <c r="H17" t="str">
        <f t="shared" si="8"/>
        <v>6</v>
      </c>
      <c r="I17">
        <f>IF(F17&lt;&gt;"",F17+(COUNTIFS($B$3:B17,B17,$E$3:E17,E17)-1)/1000,"")</f>
        <v>6</v>
      </c>
      <c r="J17" t="b">
        <f t="shared" si="9"/>
        <v>1</v>
      </c>
      <c r="K17" t="e">
        <f t="shared" si="10"/>
        <v>#VALUE!</v>
      </c>
      <c r="M17" t="str">
        <f t="shared" si="11"/>
        <v/>
      </c>
      <c r="O17" s="4" t="str">
        <f t="shared" si="12"/>
        <v/>
      </c>
      <c r="Q17" t="str">
        <f t="shared" si="13"/>
        <v/>
      </c>
      <c r="S17" s="4" t="str">
        <f t="shared" si="14"/>
        <v/>
      </c>
      <c r="U17" t="str">
        <f t="shared" si="15"/>
        <v/>
      </c>
      <c r="W17" s="4" t="str">
        <f t="shared" si="16"/>
        <v/>
      </c>
    </row>
    <row r="18" spans="1:23" x14ac:dyDescent="0.3">
      <c r="A18" t="str">
        <f>TEXT(Setup!A17,"")</f>
        <v/>
      </c>
      <c r="B18" t="str">
        <f>TEXT(Setup!B17,"")</f>
        <v/>
      </c>
      <c r="C18" s="6"/>
      <c r="D18" s="6"/>
      <c r="E18" s="4" t="str">
        <f t="shared" si="7"/>
        <v/>
      </c>
      <c r="F18" t="str" cm="1">
        <f t="array" ref="F18">IF(ISNUMBER(E18),SUMPRODUCT((B$3:B$52=B18)*(E$3:E$52&lt;E18))+1,"")</f>
        <v/>
      </c>
      <c r="G18" t="str">
        <f t="shared" si="0"/>
        <v/>
      </c>
      <c r="H18" t="str">
        <f t="shared" si="8"/>
        <v/>
      </c>
      <c r="I18" t="str">
        <f>IF(F18&lt;&gt;"",F18+(COUNTIFS($B$3:B18,B18,$E$3:E18,E18)-1)/1000,"")</f>
        <v/>
      </c>
      <c r="J18" t="e">
        <f t="shared" si="9"/>
        <v>#VALUE!</v>
      </c>
      <c r="K18" t="e">
        <f t="shared" si="10"/>
        <v>#VALUE!</v>
      </c>
      <c r="M18" t="str">
        <f t="shared" si="11"/>
        <v/>
      </c>
      <c r="O18" s="4" t="str">
        <f t="shared" si="12"/>
        <v/>
      </c>
      <c r="Q18" t="str">
        <f t="shared" si="13"/>
        <v/>
      </c>
      <c r="S18" s="4" t="str">
        <f t="shared" si="14"/>
        <v/>
      </c>
      <c r="U18" t="str">
        <f t="shared" si="15"/>
        <v/>
      </c>
      <c r="W18" s="4" t="str">
        <f t="shared" si="16"/>
        <v/>
      </c>
    </row>
    <row r="19" spans="1:23" x14ac:dyDescent="0.3">
      <c r="A19" t="str">
        <f>TEXT(Setup!A18,"")</f>
        <v/>
      </c>
      <c r="B19" t="str">
        <f>TEXT(Setup!B18,"")</f>
        <v/>
      </c>
      <c r="C19" s="6"/>
      <c r="D19" s="6"/>
      <c r="E19" s="4" t="str">
        <f t="shared" si="7"/>
        <v/>
      </c>
      <c r="F19" t="str" cm="1">
        <f t="array" ref="F19">IF(ISNUMBER(E19),SUMPRODUCT((B$3:B$52=B19)*(E$3:E$52&lt;E19))+1,"")</f>
        <v/>
      </c>
      <c r="G19" t="str">
        <f t="shared" si="0"/>
        <v/>
      </c>
      <c r="H19" t="str">
        <f t="shared" si="8"/>
        <v/>
      </c>
      <c r="I19" t="str">
        <f>IF(F19&lt;&gt;"",F19+(COUNTIFS($B$3:B19,B19,$E$3:E19,E19)-1)/1000,"")</f>
        <v/>
      </c>
      <c r="J19" t="e">
        <f t="shared" si="9"/>
        <v>#VALUE!</v>
      </c>
      <c r="K19" t="e">
        <f t="shared" si="10"/>
        <v>#VALUE!</v>
      </c>
      <c r="M19" t="str">
        <f t="shared" si="11"/>
        <v/>
      </c>
      <c r="O19" s="4" t="str">
        <f t="shared" si="12"/>
        <v/>
      </c>
      <c r="Q19" t="str">
        <f t="shared" si="13"/>
        <v/>
      </c>
      <c r="S19" s="4" t="str">
        <f t="shared" si="14"/>
        <v/>
      </c>
      <c r="U19" t="str">
        <f t="shared" si="15"/>
        <v/>
      </c>
      <c r="W19" s="4" t="str">
        <f t="shared" si="16"/>
        <v/>
      </c>
    </row>
    <row r="20" spans="1:23" x14ac:dyDescent="0.3">
      <c r="A20" t="str">
        <f>TEXT(Setup!A19,"")</f>
        <v/>
      </c>
      <c r="B20" t="str">
        <f>TEXT(Setup!B19,"")</f>
        <v/>
      </c>
      <c r="C20" s="6"/>
      <c r="D20" s="6"/>
      <c r="E20" s="4" t="str">
        <f t="shared" si="7"/>
        <v/>
      </c>
      <c r="F20" t="str" cm="1">
        <f t="array" ref="F20">IF(ISNUMBER(E20),SUMPRODUCT((B$3:B$52=B20)*(E$3:E$52&lt;E20))+1,"")</f>
        <v/>
      </c>
      <c r="G20" t="str">
        <f t="shared" si="0"/>
        <v/>
      </c>
      <c r="H20" t="str">
        <f t="shared" si="8"/>
        <v/>
      </c>
      <c r="I20" t="str">
        <f>IF(F20&lt;&gt;"",F20+(COUNTIFS($B$3:B20,B20,$E$3:E20,E20)-1)/1000,"")</f>
        <v/>
      </c>
      <c r="J20" t="e">
        <f t="shared" si="9"/>
        <v>#VALUE!</v>
      </c>
      <c r="K20" t="e">
        <f t="shared" si="10"/>
        <v>#VALUE!</v>
      </c>
      <c r="M20" t="str">
        <f t="shared" si="11"/>
        <v/>
      </c>
      <c r="O20" s="4" t="str">
        <f t="shared" si="12"/>
        <v/>
      </c>
      <c r="Q20" t="str">
        <f t="shared" si="13"/>
        <v/>
      </c>
      <c r="S20" s="4" t="str">
        <f t="shared" si="14"/>
        <v/>
      </c>
      <c r="U20" t="str">
        <f t="shared" si="15"/>
        <v/>
      </c>
      <c r="W20" s="4" t="str">
        <f t="shared" si="16"/>
        <v/>
      </c>
    </row>
    <row r="21" spans="1:23" x14ac:dyDescent="0.3">
      <c r="A21" t="str">
        <f>TEXT(Setup!A20,"")</f>
        <v/>
      </c>
      <c r="B21" t="str">
        <f>TEXT(Setup!B20,"")</f>
        <v/>
      </c>
      <c r="C21" s="6"/>
      <c r="D21" s="6"/>
      <c r="E21" s="4" t="str">
        <f t="shared" si="7"/>
        <v/>
      </c>
      <c r="F21" t="str" cm="1">
        <f t="array" ref="F21">IF(ISNUMBER(E21),SUMPRODUCT((B$3:B$52=B21)*(E$3:E$52&lt;E21))+1,"")</f>
        <v/>
      </c>
      <c r="G21" t="str">
        <f t="shared" si="0"/>
        <v/>
      </c>
      <c r="H21" t="str">
        <f t="shared" si="8"/>
        <v/>
      </c>
      <c r="I21" t="str">
        <f>IF(F21&lt;&gt;"",F21+(COUNTIFS($B$3:B21,B21,$E$3:E21,E21)-1)/1000,"")</f>
        <v/>
      </c>
      <c r="J21" t="e">
        <f t="shared" si="9"/>
        <v>#VALUE!</v>
      </c>
      <c r="K21" t="e">
        <f t="shared" si="10"/>
        <v>#VALUE!</v>
      </c>
      <c r="M21" t="str">
        <f t="shared" si="11"/>
        <v/>
      </c>
      <c r="O21" s="4" t="str">
        <f t="shared" si="12"/>
        <v/>
      </c>
      <c r="Q21" t="str">
        <f t="shared" si="13"/>
        <v/>
      </c>
      <c r="S21" s="4" t="str">
        <f t="shared" si="14"/>
        <v/>
      </c>
      <c r="U21" t="str">
        <f t="shared" si="15"/>
        <v/>
      </c>
      <c r="W21" s="4" t="str">
        <f t="shared" si="16"/>
        <v/>
      </c>
    </row>
    <row r="22" spans="1:23" x14ac:dyDescent="0.3">
      <c r="A22" t="str">
        <f>TEXT(Setup!A21,"")</f>
        <v/>
      </c>
      <c r="B22" t="str">
        <f>TEXT(Setup!B21,"")</f>
        <v/>
      </c>
      <c r="C22" s="6"/>
      <c r="D22" s="6"/>
      <c r="E22" s="4" t="str">
        <f t="shared" si="7"/>
        <v/>
      </c>
      <c r="F22" t="str" cm="1">
        <f t="array" ref="F22">IF(ISNUMBER(E22),SUMPRODUCT((B$3:B$52=B22)*(E$3:E$52&lt;E22))+1,"")</f>
        <v/>
      </c>
      <c r="G22" t="str">
        <f t="shared" si="0"/>
        <v/>
      </c>
      <c r="H22" t="str">
        <f t="shared" si="8"/>
        <v/>
      </c>
      <c r="I22" t="str">
        <f>IF(F22&lt;&gt;"",F22+(COUNTIFS($B$3:B22,B22,$E$3:E22,E22)-1)/1000,"")</f>
        <v/>
      </c>
      <c r="J22" t="e">
        <f t="shared" si="9"/>
        <v>#VALUE!</v>
      </c>
      <c r="K22" t="e">
        <f t="shared" si="10"/>
        <v>#VALUE!</v>
      </c>
      <c r="M22" t="str">
        <f t="shared" si="11"/>
        <v/>
      </c>
      <c r="O22" s="4" t="str">
        <f t="shared" si="12"/>
        <v/>
      </c>
      <c r="Q22" t="str">
        <f t="shared" si="13"/>
        <v/>
      </c>
      <c r="S22" s="4" t="str">
        <f t="shared" si="14"/>
        <v/>
      </c>
      <c r="U22" t="str">
        <f t="shared" si="15"/>
        <v/>
      </c>
      <c r="W22" s="4" t="str">
        <f t="shared" si="16"/>
        <v/>
      </c>
    </row>
    <row r="23" spans="1:23" x14ac:dyDescent="0.3">
      <c r="A23" t="str">
        <f>TEXT(Setup!A22,"")</f>
        <v/>
      </c>
      <c r="B23" t="str">
        <f>TEXT(Setup!B22,"")</f>
        <v/>
      </c>
      <c r="C23" s="6"/>
      <c r="D23" s="6"/>
      <c r="E23" s="4" t="str">
        <f t="shared" si="7"/>
        <v/>
      </c>
      <c r="F23" t="str" cm="1">
        <f t="array" ref="F23">IF(ISNUMBER(E23),SUMPRODUCT((B$3:B$52=B23)*(E$3:E$52&lt;E23))+1,"")</f>
        <v/>
      </c>
      <c r="G23" t="str">
        <f t="shared" si="0"/>
        <v/>
      </c>
      <c r="H23" t="str">
        <f t="shared" si="8"/>
        <v/>
      </c>
      <c r="I23" t="str">
        <f>IF(F23&lt;&gt;"",F23+(COUNTIFS($B$3:B23,B23,$E$3:E23,E23)-1)/1000,"")</f>
        <v/>
      </c>
      <c r="J23" t="e">
        <f t="shared" si="9"/>
        <v>#VALUE!</v>
      </c>
      <c r="K23" t="e">
        <f t="shared" si="10"/>
        <v>#VALUE!</v>
      </c>
      <c r="M23" t="str">
        <f t="shared" si="11"/>
        <v/>
      </c>
      <c r="O23" s="4" t="str">
        <f t="shared" si="12"/>
        <v/>
      </c>
      <c r="Q23" t="str">
        <f t="shared" si="13"/>
        <v/>
      </c>
      <c r="S23" s="4" t="str">
        <f t="shared" si="14"/>
        <v/>
      </c>
      <c r="U23" t="str">
        <f t="shared" si="15"/>
        <v/>
      </c>
      <c r="W23" s="4" t="str">
        <f t="shared" si="16"/>
        <v/>
      </c>
    </row>
    <row r="24" spans="1:23" x14ac:dyDescent="0.3">
      <c r="A24" t="str">
        <f>TEXT(Setup!A23,"")</f>
        <v/>
      </c>
      <c r="B24" t="str">
        <f>TEXT(Setup!B23,"")</f>
        <v/>
      </c>
      <c r="C24" s="6"/>
      <c r="D24" s="6"/>
      <c r="E24" s="4" t="str">
        <f t="shared" si="7"/>
        <v/>
      </c>
      <c r="F24" t="str" cm="1">
        <f t="array" ref="F24">IF(ISNUMBER(E24),SUMPRODUCT((B$3:B$52=B24)*(E$3:E$52&lt;E24))+1,"")</f>
        <v/>
      </c>
      <c r="G24" t="str">
        <f t="shared" si="0"/>
        <v/>
      </c>
      <c r="H24" t="str">
        <f t="shared" si="8"/>
        <v/>
      </c>
      <c r="I24" t="str">
        <f>IF(F24&lt;&gt;"",F24+(COUNTIFS($B$3:B24,B24,$E$3:E24,E24)-1)/1000,"")</f>
        <v/>
      </c>
      <c r="J24" t="e">
        <f t="shared" si="9"/>
        <v>#VALUE!</v>
      </c>
      <c r="K24" t="e">
        <f t="shared" si="10"/>
        <v>#VALUE!</v>
      </c>
      <c r="M24" t="str">
        <f t="shared" si="11"/>
        <v/>
      </c>
      <c r="O24" s="4" t="str">
        <f t="shared" si="12"/>
        <v/>
      </c>
      <c r="Q24" t="str">
        <f t="shared" si="13"/>
        <v/>
      </c>
      <c r="S24" s="4" t="str">
        <f t="shared" si="14"/>
        <v/>
      </c>
      <c r="U24" t="str">
        <f t="shared" si="15"/>
        <v/>
      </c>
      <c r="W24" s="4" t="str">
        <f t="shared" si="16"/>
        <v/>
      </c>
    </row>
    <row r="25" spans="1:23" x14ac:dyDescent="0.3">
      <c r="A25" t="str">
        <f>TEXT(Setup!A24,"")</f>
        <v/>
      </c>
      <c r="B25" t="str">
        <f>TEXT(Setup!B24,"")</f>
        <v/>
      </c>
      <c r="C25" s="6"/>
      <c r="D25" s="6"/>
      <c r="E25" s="4" t="str">
        <f t="shared" si="7"/>
        <v/>
      </c>
      <c r="F25" t="str" cm="1">
        <f t="array" ref="F25">IF(ISNUMBER(E25),SUMPRODUCT((B$3:B$52=B25)*(E$3:E$52&lt;E25))+1,"")</f>
        <v/>
      </c>
      <c r="G25" t="str">
        <f t="shared" si="0"/>
        <v/>
      </c>
      <c r="H25" t="str">
        <f t="shared" si="8"/>
        <v/>
      </c>
      <c r="I25" t="str">
        <f>IF(F25&lt;&gt;"",F25+(COUNTIFS($B$3:B25,B25,$E$3:E25,E25)-1)/1000,"")</f>
        <v/>
      </c>
      <c r="J25" t="e">
        <f t="shared" si="9"/>
        <v>#VALUE!</v>
      </c>
      <c r="K25" t="e">
        <f t="shared" si="10"/>
        <v>#VALUE!</v>
      </c>
      <c r="M25" t="str">
        <f t="shared" si="11"/>
        <v/>
      </c>
      <c r="O25" s="4" t="str">
        <f t="shared" si="12"/>
        <v/>
      </c>
      <c r="Q25" t="str">
        <f t="shared" si="13"/>
        <v/>
      </c>
      <c r="S25" s="4" t="str">
        <f t="shared" si="14"/>
        <v/>
      </c>
      <c r="U25" t="str">
        <f t="shared" si="15"/>
        <v/>
      </c>
      <c r="W25" s="4" t="str">
        <f t="shared" si="16"/>
        <v/>
      </c>
    </row>
    <row r="26" spans="1:23" x14ac:dyDescent="0.3">
      <c r="A26" t="str">
        <f>TEXT(Setup!A25,"")</f>
        <v/>
      </c>
      <c r="B26" t="str">
        <f>TEXT(Setup!B25,"")</f>
        <v/>
      </c>
      <c r="C26" s="6"/>
      <c r="D26" s="6"/>
      <c r="E26" s="4" t="str">
        <f t="shared" si="7"/>
        <v/>
      </c>
      <c r="F26" t="str" cm="1">
        <f t="array" ref="F26">IF(ISNUMBER(E26),SUMPRODUCT((B$3:B$52=B26)*(E$3:E$52&lt;E26))+1,"")</f>
        <v/>
      </c>
      <c r="G26" t="str">
        <f t="shared" si="0"/>
        <v/>
      </c>
      <c r="H26" t="str">
        <f t="shared" si="8"/>
        <v/>
      </c>
      <c r="I26" t="str">
        <f>IF(F26&lt;&gt;"",F26+(COUNTIFS($B$3:B26,B26,$E$3:E26,E26)-1)/1000,"")</f>
        <v/>
      </c>
      <c r="J26" t="e">
        <f t="shared" si="9"/>
        <v>#VALUE!</v>
      </c>
      <c r="K26" t="e">
        <f t="shared" si="10"/>
        <v>#VALUE!</v>
      </c>
      <c r="M26" t="str">
        <f t="shared" si="11"/>
        <v/>
      </c>
      <c r="O26" s="4" t="str">
        <f t="shared" si="12"/>
        <v/>
      </c>
      <c r="Q26" t="str">
        <f t="shared" si="13"/>
        <v/>
      </c>
      <c r="S26" s="4" t="str">
        <f t="shared" si="14"/>
        <v/>
      </c>
      <c r="U26" t="str">
        <f t="shared" si="15"/>
        <v/>
      </c>
      <c r="W26" s="4" t="str">
        <f t="shared" si="16"/>
        <v/>
      </c>
    </row>
    <row r="27" spans="1:23" x14ac:dyDescent="0.3">
      <c r="A27" t="str">
        <f>TEXT(Setup!A26,"")</f>
        <v/>
      </c>
      <c r="B27" t="str">
        <f>TEXT(Setup!B26,"")</f>
        <v/>
      </c>
      <c r="C27" s="6"/>
      <c r="D27" s="6"/>
      <c r="E27" s="4" t="str">
        <f t="shared" si="7"/>
        <v/>
      </c>
      <c r="F27" t="str" cm="1">
        <f t="array" ref="F27">IF(ISNUMBER(E27),SUMPRODUCT((B$3:B$52=B27)*(E$3:E$52&lt;E27))+1,"")</f>
        <v/>
      </c>
      <c r="G27" t="str">
        <f t="shared" si="0"/>
        <v/>
      </c>
      <c r="H27" t="str">
        <f t="shared" si="8"/>
        <v/>
      </c>
      <c r="I27" t="str">
        <f>IF(F27&lt;&gt;"",F27+(COUNTIFS($B$3:B27,B27,$E$3:E27,E27)-1)/1000,"")</f>
        <v/>
      </c>
      <c r="J27" t="e">
        <f t="shared" si="9"/>
        <v>#VALUE!</v>
      </c>
      <c r="K27" t="e">
        <f t="shared" si="10"/>
        <v>#VALUE!</v>
      </c>
      <c r="M27" t="str">
        <f t="shared" si="11"/>
        <v/>
      </c>
      <c r="O27" s="4" t="str">
        <f t="shared" si="12"/>
        <v/>
      </c>
      <c r="Q27" t="str">
        <f t="shared" si="13"/>
        <v/>
      </c>
      <c r="S27" s="4" t="str">
        <f t="shared" si="14"/>
        <v/>
      </c>
      <c r="U27" t="str">
        <f t="shared" si="15"/>
        <v/>
      </c>
      <c r="W27" s="4" t="str">
        <f t="shared" si="16"/>
        <v/>
      </c>
    </row>
    <row r="28" spans="1:23" x14ac:dyDescent="0.3">
      <c r="A28" t="str">
        <f>TEXT(Setup!A27,"")</f>
        <v/>
      </c>
      <c r="B28" t="str">
        <f>TEXT(Setup!B27,"")</f>
        <v/>
      </c>
      <c r="C28" s="6"/>
      <c r="D28" s="6"/>
      <c r="E28" s="4" t="str">
        <f t="shared" si="7"/>
        <v/>
      </c>
      <c r="F28" t="str" cm="1">
        <f t="array" ref="F28">IF(ISNUMBER(E28),SUMPRODUCT((B$3:B$52=B28)*(E$3:E$52&lt;E28))+1,"")</f>
        <v/>
      </c>
      <c r="G28" t="str">
        <f t="shared" si="0"/>
        <v/>
      </c>
      <c r="H28" t="str">
        <f t="shared" si="8"/>
        <v/>
      </c>
      <c r="I28" t="str">
        <f>IF(F28&lt;&gt;"",F28+(COUNTIFS($B$3:B28,B28,$E$3:E28,E28)-1)/1000,"")</f>
        <v/>
      </c>
      <c r="J28" t="e">
        <f t="shared" si="9"/>
        <v>#VALUE!</v>
      </c>
      <c r="K28" t="e">
        <f t="shared" si="10"/>
        <v>#VALUE!</v>
      </c>
      <c r="M28" t="str">
        <f t="shared" si="11"/>
        <v/>
      </c>
      <c r="O28" s="4" t="str">
        <f t="shared" si="12"/>
        <v/>
      </c>
      <c r="Q28" t="str">
        <f t="shared" si="13"/>
        <v/>
      </c>
      <c r="S28" s="4" t="str">
        <f t="shared" si="14"/>
        <v/>
      </c>
      <c r="U28" t="str">
        <f t="shared" si="15"/>
        <v/>
      </c>
      <c r="W28" s="4" t="str">
        <f t="shared" si="16"/>
        <v/>
      </c>
    </row>
    <row r="29" spans="1:23" x14ac:dyDescent="0.3">
      <c r="A29" t="str">
        <f>TEXT(Setup!A28,"")</f>
        <v/>
      </c>
      <c r="B29" t="str">
        <f>TEXT(Setup!B28,"")</f>
        <v/>
      </c>
      <c r="C29" s="6"/>
      <c r="D29" s="6"/>
      <c r="E29" s="4" t="str">
        <f t="shared" si="7"/>
        <v/>
      </c>
      <c r="F29" t="str" cm="1">
        <f t="array" ref="F29">IF(ISNUMBER(E29),SUMPRODUCT((B$3:B$52=B29)*(E$3:E$52&lt;E29))+1,"")</f>
        <v/>
      </c>
      <c r="G29" t="str">
        <f t="shared" si="0"/>
        <v/>
      </c>
      <c r="H29" t="str">
        <f t="shared" si="8"/>
        <v/>
      </c>
      <c r="I29" t="str">
        <f>IF(F29&lt;&gt;"",F29+(COUNTIFS($B$3:B29,B29,$E$3:E29,E29)-1)/1000,"")</f>
        <v/>
      </c>
      <c r="J29" t="e">
        <f t="shared" si="9"/>
        <v>#VALUE!</v>
      </c>
      <c r="K29" t="e">
        <f t="shared" si="10"/>
        <v>#VALUE!</v>
      </c>
      <c r="M29" t="str">
        <f t="shared" si="11"/>
        <v/>
      </c>
      <c r="O29" s="4" t="str">
        <f t="shared" si="12"/>
        <v/>
      </c>
      <c r="Q29" t="str">
        <f t="shared" si="13"/>
        <v/>
      </c>
      <c r="S29" s="4" t="str">
        <f t="shared" si="14"/>
        <v/>
      </c>
      <c r="U29" t="str">
        <f t="shared" si="15"/>
        <v/>
      </c>
      <c r="W29" s="4" t="str">
        <f t="shared" si="16"/>
        <v/>
      </c>
    </row>
    <row r="30" spans="1:23" x14ac:dyDescent="0.3">
      <c r="A30" t="str">
        <f>TEXT(Setup!A29,"")</f>
        <v/>
      </c>
      <c r="B30" t="str">
        <f>TEXT(Setup!B29,"")</f>
        <v/>
      </c>
      <c r="C30" s="6"/>
      <c r="D30" s="6"/>
      <c r="E30" s="4" t="str">
        <f t="shared" si="7"/>
        <v/>
      </c>
      <c r="F30" t="str" cm="1">
        <f t="array" ref="F30">IF(ISNUMBER(E30),SUMPRODUCT((B$3:B$52=B30)*(E$3:E$52&lt;E30))+1,"")</f>
        <v/>
      </c>
      <c r="G30" t="str">
        <f t="shared" si="0"/>
        <v/>
      </c>
      <c r="H30" t="str">
        <f t="shared" si="8"/>
        <v/>
      </c>
      <c r="I30" t="str">
        <f>IF(F30&lt;&gt;"",F30+(COUNTIFS($B$3:B30,B30,$E$3:E30,E30)-1)/1000,"")</f>
        <v/>
      </c>
      <c r="J30" t="e">
        <f t="shared" si="9"/>
        <v>#VALUE!</v>
      </c>
      <c r="K30" t="e">
        <f t="shared" si="10"/>
        <v>#VALUE!</v>
      </c>
      <c r="M30" t="str">
        <f t="shared" si="11"/>
        <v/>
      </c>
      <c r="O30" s="4" t="str">
        <f t="shared" si="12"/>
        <v/>
      </c>
      <c r="Q30" t="str">
        <f t="shared" si="13"/>
        <v/>
      </c>
      <c r="S30" s="4" t="str">
        <f t="shared" si="14"/>
        <v/>
      </c>
      <c r="U30" t="str">
        <f t="shared" si="15"/>
        <v/>
      </c>
      <c r="W30" s="4" t="str">
        <f t="shared" si="16"/>
        <v/>
      </c>
    </row>
    <row r="31" spans="1:23" x14ac:dyDescent="0.3">
      <c r="A31" t="str">
        <f>TEXT(Setup!A30,"")</f>
        <v/>
      </c>
      <c r="B31" t="str">
        <f>TEXT(Setup!B30,"")</f>
        <v/>
      </c>
      <c r="C31" s="6"/>
      <c r="D31" s="6"/>
      <c r="E31" s="4" t="str">
        <f t="shared" si="7"/>
        <v/>
      </c>
      <c r="F31" t="str" cm="1">
        <f t="array" ref="F31">IF(ISNUMBER(E31),SUMPRODUCT((B$3:B$52=B31)*(E$3:E$52&lt;E31))+1,"")</f>
        <v/>
      </c>
      <c r="G31" t="str">
        <f t="shared" si="0"/>
        <v/>
      </c>
      <c r="H31" t="str">
        <f t="shared" si="8"/>
        <v/>
      </c>
      <c r="I31" t="str">
        <f>IF(F31&lt;&gt;"",F31+(COUNTIFS($B$3:B31,B31,$E$3:E31,E31)-1)/1000,"")</f>
        <v/>
      </c>
      <c r="J31" t="e">
        <f t="shared" si="9"/>
        <v>#VALUE!</v>
      </c>
      <c r="K31" t="e">
        <f t="shared" si="10"/>
        <v>#VALUE!</v>
      </c>
      <c r="M31" t="str">
        <f t="shared" si="11"/>
        <v/>
      </c>
      <c r="O31" s="4" t="str">
        <f t="shared" si="12"/>
        <v/>
      </c>
      <c r="Q31" t="str">
        <f t="shared" si="13"/>
        <v/>
      </c>
      <c r="S31" s="4" t="str">
        <f t="shared" si="14"/>
        <v/>
      </c>
      <c r="U31" t="str">
        <f t="shared" si="15"/>
        <v/>
      </c>
      <c r="W31" s="4" t="str">
        <f t="shared" si="16"/>
        <v/>
      </c>
    </row>
    <row r="32" spans="1:23" x14ac:dyDescent="0.3">
      <c r="A32" t="str">
        <f>TEXT(Setup!A31,"")</f>
        <v/>
      </c>
      <c r="B32" t="str">
        <f>TEXT(Setup!B31,"")</f>
        <v/>
      </c>
      <c r="C32" s="6"/>
      <c r="D32" s="6"/>
      <c r="E32" s="4" t="str">
        <f t="shared" si="7"/>
        <v/>
      </c>
      <c r="F32" t="str" cm="1">
        <f t="array" ref="F32">IF(ISNUMBER(E32),SUMPRODUCT((B$3:B$52=B32)*(E$3:E$52&lt;E32))+1,"")</f>
        <v/>
      </c>
      <c r="G32" t="str">
        <f t="shared" si="0"/>
        <v/>
      </c>
      <c r="H32" t="str">
        <f t="shared" si="8"/>
        <v/>
      </c>
      <c r="I32" t="str">
        <f>IF(F32&lt;&gt;"",F32+(COUNTIFS($B$3:B32,B32,$E$3:E32,E32)-1)/1000,"")</f>
        <v/>
      </c>
      <c r="J32" t="e">
        <f t="shared" si="9"/>
        <v>#VALUE!</v>
      </c>
      <c r="K32" t="e">
        <f t="shared" si="10"/>
        <v>#VALUE!</v>
      </c>
      <c r="M32" t="str">
        <f t="shared" si="11"/>
        <v/>
      </c>
      <c r="O32" s="4" t="str">
        <f t="shared" si="12"/>
        <v/>
      </c>
      <c r="Q32" t="str">
        <f t="shared" si="13"/>
        <v/>
      </c>
      <c r="S32" s="4" t="str">
        <f t="shared" si="14"/>
        <v/>
      </c>
      <c r="U32" t="str">
        <f t="shared" si="15"/>
        <v/>
      </c>
      <c r="W32" s="4" t="str">
        <f t="shared" si="16"/>
        <v/>
      </c>
    </row>
    <row r="33" spans="1:23" x14ac:dyDescent="0.3">
      <c r="A33" t="str">
        <f>TEXT(Setup!A32,"")</f>
        <v/>
      </c>
      <c r="B33" t="str">
        <f>TEXT(Setup!B32,"")</f>
        <v/>
      </c>
      <c r="C33" s="6"/>
      <c r="D33" s="6"/>
      <c r="E33" s="4" t="str">
        <f t="shared" si="7"/>
        <v/>
      </c>
      <c r="F33" t="str" cm="1">
        <f t="array" ref="F33">IF(ISNUMBER(E33),SUMPRODUCT((B$3:B$52=B33)*(E$3:E$52&lt;E33))+1,"")</f>
        <v/>
      </c>
      <c r="G33" t="str">
        <f t="shared" si="0"/>
        <v/>
      </c>
      <c r="H33" t="str">
        <f t="shared" si="8"/>
        <v/>
      </c>
      <c r="I33" t="str">
        <f>IF(F33&lt;&gt;"",F33+(COUNTIFS($B$3:B33,B33,$E$3:E33,E33)-1)/1000,"")</f>
        <v/>
      </c>
      <c r="J33" t="e">
        <f t="shared" si="9"/>
        <v>#VALUE!</v>
      </c>
      <c r="K33" t="e">
        <f t="shared" si="10"/>
        <v>#VALUE!</v>
      </c>
      <c r="M33" t="str">
        <f t="shared" si="11"/>
        <v/>
      </c>
      <c r="O33" s="4" t="str">
        <f t="shared" si="12"/>
        <v/>
      </c>
      <c r="Q33" t="str">
        <f t="shared" si="13"/>
        <v/>
      </c>
      <c r="S33" s="4" t="str">
        <f t="shared" si="14"/>
        <v/>
      </c>
      <c r="U33" t="str">
        <f t="shared" si="15"/>
        <v/>
      </c>
      <c r="W33" s="4" t="str">
        <f t="shared" si="16"/>
        <v/>
      </c>
    </row>
    <row r="34" spans="1:23" x14ac:dyDescent="0.3">
      <c r="A34" t="str">
        <f>TEXT(Setup!A33,"")</f>
        <v/>
      </c>
      <c r="B34" t="str">
        <f>TEXT(Setup!B33,"")</f>
        <v/>
      </c>
      <c r="C34" s="6"/>
      <c r="D34" s="6"/>
      <c r="E34" s="4" t="str">
        <f t="shared" si="7"/>
        <v/>
      </c>
      <c r="F34" t="str" cm="1">
        <f t="array" ref="F34">IF(ISNUMBER(E34),SUMPRODUCT((B$3:B$52=B34)*(E$3:E$52&lt;E34))+1,"")</f>
        <v/>
      </c>
      <c r="G34" t="str">
        <f t="shared" si="0"/>
        <v/>
      </c>
      <c r="H34" t="str">
        <f t="shared" si="8"/>
        <v/>
      </c>
      <c r="I34" t="str">
        <f>IF(F34&lt;&gt;"",F34+(COUNTIFS($B$3:B34,B34,$E$3:E34,E34)-1)/1000,"")</f>
        <v/>
      </c>
      <c r="J34" t="e">
        <f t="shared" si="9"/>
        <v>#VALUE!</v>
      </c>
      <c r="K34" t="e">
        <f t="shared" si="10"/>
        <v>#VALUE!</v>
      </c>
      <c r="M34" t="str">
        <f t="shared" si="11"/>
        <v/>
      </c>
      <c r="O34" s="4" t="str">
        <f t="shared" si="12"/>
        <v/>
      </c>
      <c r="Q34" t="str">
        <f t="shared" si="13"/>
        <v/>
      </c>
      <c r="S34" s="4" t="str">
        <f t="shared" si="14"/>
        <v/>
      </c>
      <c r="U34" t="str">
        <f t="shared" si="15"/>
        <v/>
      </c>
      <c r="W34" s="4" t="str">
        <f t="shared" si="16"/>
        <v/>
      </c>
    </row>
    <row r="35" spans="1:23" x14ac:dyDescent="0.3">
      <c r="A35" t="str">
        <f>TEXT(Setup!A34,"")</f>
        <v/>
      </c>
      <c r="B35" t="str">
        <f>TEXT(Setup!B34,"")</f>
        <v/>
      </c>
      <c r="C35" s="6"/>
      <c r="D35" s="6"/>
      <c r="E35" s="4" t="str">
        <f t="shared" si="7"/>
        <v/>
      </c>
      <c r="F35" t="str" cm="1">
        <f t="array" ref="F35">IF(ISNUMBER(E35),SUMPRODUCT((B$3:B$52=B35)*(E$3:E$52&lt;E35))+1,"")</f>
        <v/>
      </c>
      <c r="G35" t="str">
        <f t="shared" ref="G35:G52" si="17">IF(F35&lt;&gt;"",IF(COUNTIFS(B:B,B35,E:E,E35)&gt;1,"T",""),"")</f>
        <v/>
      </c>
      <c r="H35" t="str">
        <f t="shared" si="8"/>
        <v/>
      </c>
      <c r="I35" t="str">
        <f>IF(F35&lt;&gt;"",F35+(COUNTIFS($B$3:B35,B35,$E$3:E35,E35)-1)/1000,"")</f>
        <v/>
      </c>
      <c r="J35" t="e">
        <f t="shared" si="9"/>
        <v>#VALUE!</v>
      </c>
      <c r="K35" t="e">
        <f t="shared" si="10"/>
        <v>#VALUE!</v>
      </c>
      <c r="M35" t="str">
        <f t="shared" si="11"/>
        <v/>
      </c>
      <c r="O35" s="4" t="str">
        <f t="shared" si="12"/>
        <v/>
      </c>
      <c r="Q35" t="str">
        <f t="shared" si="13"/>
        <v/>
      </c>
      <c r="S35" s="4" t="str">
        <f t="shared" si="14"/>
        <v/>
      </c>
      <c r="U35" t="str">
        <f t="shared" si="15"/>
        <v/>
      </c>
      <c r="W35" s="4" t="str">
        <f t="shared" si="16"/>
        <v/>
      </c>
    </row>
    <row r="36" spans="1:23" x14ac:dyDescent="0.3">
      <c r="A36" t="str">
        <f>TEXT(Setup!A35,"")</f>
        <v/>
      </c>
      <c r="B36" t="str">
        <f>TEXT(Setup!B35,"")</f>
        <v/>
      </c>
      <c r="C36" s="6"/>
      <c r="D36" s="6"/>
      <c r="E36" s="4" t="str">
        <f t="shared" si="7"/>
        <v/>
      </c>
      <c r="F36" t="str" cm="1">
        <f t="array" ref="F36">IF(ISNUMBER(E36),SUMPRODUCT((B$3:B$52=B36)*(E$3:E$52&lt;E36))+1,"")</f>
        <v/>
      </c>
      <c r="G36" t="str">
        <f t="shared" si="17"/>
        <v/>
      </c>
      <c r="H36" t="str">
        <f t="shared" si="8"/>
        <v/>
      </c>
      <c r="I36" t="str">
        <f>IF(F36&lt;&gt;"",F36+(COUNTIFS($B$3:B36,B36,$E$3:E36,E36)-1)/1000,"")</f>
        <v/>
      </c>
      <c r="J36" t="e">
        <f t="shared" si="9"/>
        <v>#VALUE!</v>
      </c>
      <c r="K36" t="e">
        <f t="shared" si="10"/>
        <v>#VALUE!</v>
      </c>
      <c r="M36" t="str">
        <f t="shared" si="11"/>
        <v/>
      </c>
      <c r="O36" s="4" t="str">
        <f t="shared" si="12"/>
        <v/>
      </c>
      <c r="Q36" t="str">
        <f t="shared" si="13"/>
        <v/>
      </c>
      <c r="S36" s="4" t="str">
        <f t="shared" si="14"/>
        <v/>
      </c>
      <c r="U36" t="str">
        <f t="shared" si="15"/>
        <v/>
      </c>
      <c r="W36" s="4" t="str">
        <f t="shared" si="16"/>
        <v/>
      </c>
    </row>
    <row r="37" spans="1:23" x14ac:dyDescent="0.3">
      <c r="A37" t="str">
        <f>TEXT(Setup!A36,"")</f>
        <v/>
      </c>
      <c r="B37" t="str">
        <f>TEXT(Setup!B36,"")</f>
        <v/>
      </c>
      <c r="C37" s="6"/>
      <c r="D37" s="6"/>
      <c r="E37" s="4" t="str">
        <f t="shared" si="7"/>
        <v/>
      </c>
      <c r="F37" t="str" cm="1">
        <f t="array" ref="F37">IF(ISNUMBER(E37),SUMPRODUCT((B$3:B$52=B37)*(E$3:E$52&lt;E37))+1,"")</f>
        <v/>
      </c>
      <c r="G37" t="str">
        <f t="shared" si="17"/>
        <v/>
      </c>
      <c r="H37" t="str">
        <f t="shared" si="8"/>
        <v/>
      </c>
      <c r="I37" t="str">
        <f>IF(F37&lt;&gt;"",F37+(COUNTIFS($B$3:B37,B37,$E$3:E37,E37)-1)/1000,"")</f>
        <v/>
      </c>
      <c r="J37" t="e">
        <f t="shared" si="9"/>
        <v>#VALUE!</v>
      </c>
      <c r="K37" t="e">
        <f t="shared" si="10"/>
        <v>#VALUE!</v>
      </c>
      <c r="M37" t="str">
        <f t="shared" si="11"/>
        <v/>
      </c>
      <c r="O37" s="4" t="str">
        <f t="shared" si="12"/>
        <v/>
      </c>
      <c r="Q37" t="str">
        <f t="shared" si="13"/>
        <v/>
      </c>
      <c r="S37" s="4" t="str">
        <f t="shared" si="14"/>
        <v/>
      </c>
      <c r="U37" t="str">
        <f t="shared" si="15"/>
        <v/>
      </c>
      <c r="W37" s="4" t="str">
        <f t="shared" si="16"/>
        <v/>
      </c>
    </row>
    <row r="38" spans="1:23" x14ac:dyDescent="0.3">
      <c r="A38" t="str">
        <f>TEXT(Setup!A37,"")</f>
        <v/>
      </c>
      <c r="B38" t="str">
        <f>TEXT(Setup!B37,"")</f>
        <v/>
      </c>
      <c r="C38" s="6"/>
      <c r="D38" s="6"/>
      <c r="E38" s="4" t="str">
        <f t="shared" si="7"/>
        <v/>
      </c>
      <c r="F38" t="str" cm="1">
        <f t="array" ref="F38">IF(ISNUMBER(E38),SUMPRODUCT((B$3:B$52=B38)*(E$3:E$52&lt;E38))+1,"")</f>
        <v/>
      </c>
      <c r="G38" t="str">
        <f t="shared" si="17"/>
        <v/>
      </c>
      <c r="H38" t="str">
        <f t="shared" si="8"/>
        <v/>
      </c>
      <c r="I38" t="str">
        <f>IF(F38&lt;&gt;"",F38+(COUNTIFS($B$3:B38,B38,$E$3:E38,E38)-1)/1000,"")</f>
        <v/>
      </c>
      <c r="J38" t="e">
        <f t="shared" si="9"/>
        <v>#VALUE!</v>
      </c>
      <c r="K38" t="e">
        <f t="shared" si="10"/>
        <v>#VALUE!</v>
      </c>
      <c r="M38" t="str">
        <f t="shared" si="11"/>
        <v/>
      </c>
      <c r="O38" s="4" t="str">
        <f t="shared" si="12"/>
        <v/>
      </c>
      <c r="Q38" t="str">
        <f t="shared" si="13"/>
        <v/>
      </c>
      <c r="S38" s="4" t="str">
        <f t="shared" si="14"/>
        <v/>
      </c>
      <c r="U38" t="str">
        <f t="shared" si="15"/>
        <v/>
      </c>
      <c r="W38" s="4" t="str">
        <f t="shared" si="16"/>
        <v/>
      </c>
    </row>
    <row r="39" spans="1:23" x14ac:dyDescent="0.3">
      <c r="A39" t="str">
        <f>TEXT(Setup!A38,"")</f>
        <v/>
      </c>
      <c r="B39" t="str">
        <f>TEXT(Setup!B38,"")</f>
        <v/>
      </c>
      <c r="C39" s="6"/>
      <c r="D39" s="6"/>
      <c r="E39" s="4" t="str">
        <f t="shared" si="7"/>
        <v/>
      </c>
      <c r="F39" t="str" cm="1">
        <f t="array" ref="F39">IF(ISNUMBER(E39),SUMPRODUCT((B$3:B$52=B39)*(E$3:E$52&lt;E39))+1,"")</f>
        <v/>
      </c>
      <c r="G39" t="str">
        <f t="shared" si="17"/>
        <v/>
      </c>
      <c r="H39" t="str">
        <f t="shared" si="8"/>
        <v/>
      </c>
      <c r="I39" t="str">
        <f>IF(F39&lt;&gt;"",F39+(COUNTIFS($B$3:B39,B39,$E$3:E39,E39)-1)/1000,"")</f>
        <v/>
      </c>
      <c r="J39" t="e">
        <f t="shared" si="9"/>
        <v>#VALUE!</v>
      </c>
      <c r="K39" t="e">
        <f t="shared" si="10"/>
        <v>#VALUE!</v>
      </c>
      <c r="M39" t="str">
        <f t="shared" si="11"/>
        <v/>
      </c>
      <c r="O39" s="4" t="str">
        <f t="shared" si="12"/>
        <v/>
      </c>
      <c r="Q39" t="str">
        <f t="shared" si="13"/>
        <v/>
      </c>
      <c r="S39" s="4" t="str">
        <f t="shared" si="14"/>
        <v/>
      </c>
      <c r="U39" t="str">
        <f t="shared" si="15"/>
        <v/>
      </c>
      <c r="W39" s="4" t="str">
        <f t="shared" si="16"/>
        <v/>
      </c>
    </row>
    <row r="40" spans="1:23" x14ac:dyDescent="0.3">
      <c r="A40" t="str">
        <f>TEXT(Setup!A39,"")</f>
        <v/>
      </c>
      <c r="B40" t="str">
        <f>TEXT(Setup!B39,"")</f>
        <v/>
      </c>
      <c r="C40" s="6"/>
      <c r="D40" s="6"/>
      <c r="E40" s="4" t="str">
        <f t="shared" si="7"/>
        <v/>
      </c>
      <c r="F40" t="str" cm="1">
        <f t="array" ref="F40">IF(ISNUMBER(E40),SUMPRODUCT((B$3:B$52=B40)*(E$3:E$52&lt;E40))+1,"")</f>
        <v/>
      </c>
      <c r="G40" t="str">
        <f t="shared" si="17"/>
        <v/>
      </c>
      <c r="H40" t="str">
        <f t="shared" si="8"/>
        <v/>
      </c>
      <c r="I40" t="str">
        <f>IF(F40&lt;&gt;"",F40+(COUNTIFS($B$3:B40,B40,$E$3:E40,E40)-1)/1000,"")</f>
        <v/>
      </c>
      <c r="J40" t="e">
        <f t="shared" si="9"/>
        <v>#VALUE!</v>
      </c>
      <c r="K40" t="e">
        <f t="shared" si="10"/>
        <v>#VALUE!</v>
      </c>
      <c r="M40" t="str">
        <f t="shared" si="11"/>
        <v/>
      </c>
      <c r="O40" s="4" t="str">
        <f t="shared" si="12"/>
        <v/>
      </c>
      <c r="Q40" t="str">
        <f t="shared" si="13"/>
        <v/>
      </c>
      <c r="S40" s="4" t="str">
        <f t="shared" si="14"/>
        <v/>
      </c>
      <c r="U40" t="str">
        <f t="shared" si="15"/>
        <v/>
      </c>
      <c r="W40" s="4" t="str">
        <f t="shared" si="16"/>
        <v/>
      </c>
    </row>
    <row r="41" spans="1:23" x14ac:dyDescent="0.3">
      <c r="A41" t="str">
        <f>TEXT(Setup!A40,"")</f>
        <v/>
      </c>
      <c r="B41" t="str">
        <f>TEXT(Setup!B40,"")</f>
        <v/>
      </c>
      <c r="C41" s="6"/>
      <c r="D41" s="6"/>
      <c r="E41" s="4" t="str">
        <f t="shared" si="7"/>
        <v/>
      </c>
      <c r="F41" t="str" cm="1">
        <f t="array" ref="F41">IF(ISNUMBER(E41),SUMPRODUCT((B$3:B$52=B41)*(E$3:E$52&lt;E41))+1,"")</f>
        <v/>
      </c>
      <c r="G41" t="str">
        <f t="shared" si="17"/>
        <v/>
      </c>
      <c r="H41" t="str">
        <f t="shared" si="8"/>
        <v/>
      </c>
      <c r="I41" t="str">
        <f>IF(F41&lt;&gt;"",F41+(COUNTIFS($B$3:B41,B41,$E$3:E41,E41)-1)/1000,"")</f>
        <v/>
      </c>
      <c r="J41" t="e">
        <f t="shared" si="9"/>
        <v>#VALUE!</v>
      </c>
      <c r="K41" t="e">
        <f t="shared" si="10"/>
        <v>#VALUE!</v>
      </c>
      <c r="M41" t="str">
        <f t="shared" si="11"/>
        <v/>
      </c>
      <c r="O41" s="4" t="str">
        <f t="shared" si="12"/>
        <v/>
      </c>
      <c r="Q41" t="str">
        <f t="shared" si="13"/>
        <v/>
      </c>
      <c r="S41" s="4" t="str">
        <f t="shared" si="14"/>
        <v/>
      </c>
      <c r="U41" t="str">
        <f t="shared" si="15"/>
        <v/>
      </c>
      <c r="W41" s="4" t="str">
        <f t="shared" si="16"/>
        <v/>
      </c>
    </row>
    <row r="42" spans="1:23" x14ac:dyDescent="0.3">
      <c r="A42" t="str">
        <f>TEXT(Setup!A41,"")</f>
        <v/>
      </c>
      <c r="B42" t="str">
        <f>TEXT(Setup!B41,"")</f>
        <v/>
      </c>
      <c r="C42" s="6"/>
      <c r="D42" s="6"/>
      <c r="E42" s="4" t="str">
        <f t="shared" si="7"/>
        <v/>
      </c>
      <c r="F42" t="str" cm="1">
        <f t="array" ref="F42">IF(ISNUMBER(E42),SUMPRODUCT((B$3:B$52=B42)*(E$3:E$52&lt;E42))+1,"")</f>
        <v/>
      </c>
      <c r="G42" t="str">
        <f t="shared" si="17"/>
        <v/>
      </c>
      <c r="H42" t="str">
        <f t="shared" si="8"/>
        <v/>
      </c>
      <c r="I42" t="str">
        <f>IF(F42&lt;&gt;"",F42+(COUNTIFS($B$3:B42,B42,$E$3:E42,E42)-1)/1000,"")</f>
        <v/>
      </c>
      <c r="J42" t="e">
        <f t="shared" si="9"/>
        <v>#VALUE!</v>
      </c>
      <c r="K42" t="e">
        <f t="shared" si="10"/>
        <v>#VALUE!</v>
      </c>
      <c r="M42" t="str">
        <f t="shared" si="11"/>
        <v/>
      </c>
      <c r="O42" s="4" t="str">
        <f t="shared" si="12"/>
        <v/>
      </c>
      <c r="Q42" t="str">
        <f t="shared" si="13"/>
        <v/>
      </c>
      <c r="S42" s="4" t="str">
        <f t="shared" si="14"/>
        <v/>
      </c>
      <c r="U42" t="str">
        <f t="shared" si="15"/>
        <v/>
      </c>
      <c r="W42" s="4" t="str">
        <f t="shared" si="16"/>
        <v/>
      </c>
    </row>
    <row r="43" spans="1:23" x14ac:dyDescent="0.3">
      <c r="A43" t="str">
        <f>TEXT(Setup!A42,"")</f>
        <v/>
      </c>
      <c r="B43" t="str">
        <f>TEXT(Setup!B42,"")</f>
        <v/>
      </c>
      <c r="C43" s="6"/>
      <c r="D43" s="6"/>
      <c r="E43" s="4" t="str">
        <f t="shared" si="7"/>
        <v/>
      </c>
      <c r="F43" t="str" cm="1">
        <f t="array" ref="F43">IF(ISNUMBER(E43),SUMPRODUCT((B$3:B$52=B43)*(E$3:E$52&lt;E43))+1,"")</f>
        <v/>
      </c>
      <c r="G43" t="str">
        <f t="shared" si="17"/>
        <v/>
      </c>
      <c r="H43" t="str">
        <f t="shared" si="8"/>
        <v/>
      </c>
      <c r="I43" t="str">
        <f>IF(F43&lt;&gt;"",F43+(COUNTIFS($B$3:B43,B43,$E$3:E43,E43)-1)/1000,"")</f>
        <v/>
      </c>
      <c r="J43" t="e">
        <f t="shared" si="9"/>
        <v>#VALUE!</v>
      </c>
      <c r="K43" t="e">
        <f t="shared" si="10"/>
        <v>#VALUE!</v>
      </c>
      <c r="M43" t="str">
        <f t="shared" si="11"/>
        <v/>
      </c>
      <c r="O43" s="4" t="str">
        <f t="shared" si="12"/>
        <v/>
      </c>
      <c r="Q43" t="str">
        <f t="shared" si="13"/>
        <v/>
      </c>
      <c r="S43" s="4" t="str">
        <f t="shared" si="14"/>
        <v/>
      </c>
      <c r="U43" t="str">
        <f t="shared" si="15"/>
        <v/>
      </c>
      <c r="W43" s="4" t="str">
        <f t="shared" si="16"/>
        <v/>
      </c>
    </row>
    <row r="44" spans="1:23" x14ac:dyDescent="0.3">
      <c r="A44" t="str">
        <f>TEXT(Setup!A43,"")</f>
        <v/>
      </c>
      <c r="B44" t="str">
        <f>TEXT(Setup!B43,"")</f>
        <v/>
      </c>
      <c r="C44" s="6"/>
      <c r="D44" s="6"/>
      <c r="E44" s="4" t="str">
        <f t="shared" si="7"/>
        <v/>
      </c>
      <c r="F44" t="str" cm="1">
        <f t="array" ref="F44">IF(ISNUMBER(E44),SUMPRODUCT((B$3:B$52=B44)*(E$3:E$52&lt;E44))+1,"")</f>
        <v/>
      </c>
      <c r="G44" t="str">
        <f t="shared" si="17"/>
        <v/>
      </c>
      <c r="H44" t="str">
        <f t="shared" si="8"/>
        <v/>
      </c>
      <c r="I44" t="str">
        <f>IF(F44&lt;&gt;"",F44+(COUNTIFS($B$3:B44,B44,$E$3:E44,E44)-1)/1000,"")</f>
        <v/>
      </c>
      <c r="J44" t="e">
        <f t="shared" si="9"/>
        <v>#VALUE!</v>
      </c>
      <c r="K44" t="e">
        <f t="shared" si="10"/>
        <v>#VALUE!</v>
      </c>
      <c r="M44" t="str">
        <f t="shared" si="11"/>
        <v/>
      </c>
      <c r="O44" s="4" t="str">
        <f t="shared" si="12"/>
        <v/>
      </c>
      <c r="Q44" t="str">
        <f t="shared" si="13"/>
        <v/>
      </c>
      <c r="S44" s="4" t="str">
        <f t="shared" si="14"/>
        <v/>
      </c>
      <c r="U44" t="str">
        <f t="shared" si="15"/>
        <v/>
      </c>
      <c r="W44" s="4" t="str">
        <f t="shared" si="16"/>
        <v/>
      </c>
    </row>
    <row r="45" spans="1:23" x14ac:dyDescent="0.3">
      <c r="A45" t="str">
        <f>TEXT(Setup!A44,"")</f>
        <v/>
      </c>
      <c r="B45" t="str">
        <f>TEXT(Setup!B44,"")</f>
        <v/>
      </c>
      <c r="C45" s="6"/>
      <c r="D45" s="6"/>
      <c r="E45" s="4" t="str">
        <f t="shared" si="7"/>
        <v/>
      </c>
      <c r="F45" t="str" cm="1">
        <f t="array" ref="F45">IF(ISNUMBER(E45),SUMPRODUCT((B$3:B$52=B45)*(E$3:E$52&lt;E45))+1,"")</f>
        <v/>
      </c>
      <c r="G45" t="str">
        <f t="shared" si="17"/>
        <v/>
      </c>
      <c r="H45" t="str">
        <f t="shared" si="8"/>
        <v/>
      </c>
      <c r="I45" t="str">
        <f>IF(F45&lt;&gt;"",F45+(COUNTIFS($B$3:B45,B45,$E$3:E45,E45)-1)/1000,"")</f>
        <v/>
      </c>
      <c r="J45" t="e">
        <f t="shared" si="9"/>
        <v>#VALUE!</v>
      </c>
      <c r="K45" t="e">
        <f t="shared" si="10"/>
        <v>#VALUE!</v>
      </c>
      <c r="M45" t="str">
        <f t="shared" si="11"/>
        <v/>
      </c>
      <c r="O45" s="4" t="str">
        <f t="shared" si="12"/>
        <v/>
      </c>
      <c r="Q45" t="str">
        <f t="shared" si="13"/>
        <v/>
      </c>
      <c r="S45" s="4" t="str">
        <f t="shared" si="14"/>
        <v/>
      </c>
      <c r="U45" t="str">
        <f t="shared" si="15"/>
        <v/>
      </c>
      <c r="W45" s="4" t="str">
        <f t="shared" si="16"/>
        <v/>
      </c>
    </row>
    <row r="46" spans="1:23" x14ac:dyDescent="0.3">
      <c r="A46" t="str">
        <f>TEXT(Setup!A45,"")</f>
        <v/>
      </c>
      <c r="B46" t="str">
        <f>TEXT(Setup!B45,"")</f>
        <v/>
      </c>
      <c r="C46" s="6"/>
      <c r="D46" s="6"/>
      <c r="E46" s="4" t="str">
        <f t="shared" si="7"/>
        <v/>
      </c>
      <c r="F46" t="str" cm="1">
        <f t="array" ref="F46">IF(ISNUMBER(E46),SUMPRODUCT((B$3:B$52=B46)*(E$3:E$52&lt;E46))+1,"")</f>
        <v/>
      </c>
      <c r="G46" t="str">
        <f t="shared" si="17"/>
        <v/>
      </c>
      <c r="H46" t="str">
        <f t="shared" si="8"/>
        <v/>
      </c>
      <c r="I46" t="str">
        <f>IF(F46&lt;&gt;"",F46+(COUNTIFS($B$3:B46,B46,$E$3:E46,E46)-1)/1000,"")</f>
        <v/>
      </c>
      <c r="J46" t="e">
        <f t="shared" si="9"/>
        <v>#VALUE!</v>
      </c>
      <c r="K46" t="e">
        <f t="shared" si="10"/>
        <v>#VALUE!</v>
      </c>
      <c r="M46" t="str">
        <f t="shared" si="11"/>
        <v/>
      </c>
      <c r="O46" s="4" t="str">
        <f t="shared" si="12"/>
        <v/>
      </c>
      <c r="Q46" t="str">
        <f t="shared" si="13"/>
        <v/>
      </c>
      <c r="S46" s="4" t="str">
        <f t="shared" si="14"/>
        <v/>
      </c>
      <c r="U46" t="str">
        <f t="shared" si="15"/>
        <v/>
      </c>
      <c r="W46" s="4" t="str">
        <f t="shared" si="16"/>
        <v/>
      </c>
    </row>
    <row r="47" spans="1:23" x14ac:dyDescent="0.3">
      <c r="A47" t="str">
        <f>TEXT(Setup!A46,"")</f>
        <v/>
      </c>
      <c r="B47" t="str">
        <f>TEXT(Setup!B46,"")</f>
        <v/>
      </c>
      <c r="C47" s="6"/>
      <c r="D47" s="6"/>
      <c r="E47" s="4" t="str">
        <f t="shared" si="7"/>
        <v/>
      </c>
      <c r="F47" t="str" cm="1">
        <f t="array" ref="F47">IF(ISNUMBER(E47),SUMPRODUCT((B$3:B$52=B47)*(E$3:E$52&lt;E47))+1,"")</f>
        <v/>
      </c>
      <c r="G47" t="str">
        <f t="shared" si="17"/>
        <v/>
      </c>
      <c r="H47" t="str">
        <f t="shared" si="8"/>
        <v/>
      </c>
      <c r="I47" t="str">
        <f>IF(F47&lt;&gt;"",F47+(COUNTIFS($B$3:B47,B47,$E$3:E47,E47)-1)/1000,"")</f>
        <v/>
      </c>
      <c r="J47" t="e">
        <f t="shared" si="9"/>
        <v>#VALUE!</v>
      </c>
      <c r="K47" t="e">
        <f t="shared" si="10"/>
        <v>#VALUE!</v>
      </c>
      <c r="M47" t="str">
        <f t="shared" si="11"/>
        <v/>
      </c>
      <c r="O47" s="4" t="str">
        <f t="shared" si="12"/>
        <v/>
      </c>
      <c r="Q47" t="str">
        <f t="shared" si="13"/>
        <v/>
      </c>
      <c r="S47" s="4" t="str">
        <f t="shared" si="14"/>
        <v/>
      </c>
      <c r="U47" t="str">
        <f t="shared" si="15"/>
        <v/>
      </c>
      <c r="W47" s="4" t="str">
        <f t="shared" si="16"/>
        <v/>
      </c>
    </row>
    <row r="48" spans="1:23" x14ac:dyDescent="0.3">
      <c r="A48" t="str">
        <f>TEXT(Setup!A47,"")</f>
        <v/>
      </c>
      <c r="B48" t="str">
        <f>TEXT(Setup!B47,"")</f>
        <v/>
      </c>
      <c r="C48" s="6"/>
      <c r="D48" s="6"/>
      <c r="E48" s="4" t="str">
        <f t="shared" si="7"/>
        <v/>
      </c>
      <c r="F48" t="str" cm="1">
        <f t="array" ref="F48">IF(ISNUMBER(E48),SUMPRODUCT((B$3:B$52=B48)*(E$3:E$52&lt;E48))+1,"")</f>
        <v/>
      </c>
      <c r="G48" t="str">
        <f t="shared" si="17"/>
        <v/>
      </c>
      <c r="H48" t="str">
        <f t="shared" si="8"/>
        <v/>
      </c>
      <c r="I48" t="str">
        <f>IF(F48&lt;&gt;"",F48+(COUNTIFS($B$3:B48,B48,$E$3:E48,E48)-1)/1000,"")</f>
        <v/>
      </c>
      <c r="J48" t="e">
        <f t="shared" si="9"/>
        <v>#VALUE!</v>
      </c>
      <c r="K48" t="e">
        <f t="shared" si="10"/>
        <v>#VALUE!</v>
      </c>
      <c r="M48" t="str">
        <f t="shared" si="11"/>
        <v/>
      </c>
      <c r="O48" s="4" t="str">
        <f t="shared" si="12"/>
        <v/>
      </c>
      <c r="Q48" t="str">
        <f t="shared" si="13"/>
        <v/>
      </c>
      <c r="S48" s="4" t="str">
        <f t="shared" si="14"/>
        <v/>
      </c>
      <c r="U48" t="str">
        <f t="shared" si="15"/>
        <v/>
      </c>
      <c r="W48" s="4" t="str">
        <f t="shared" si="16"/>
        <v/>
      </c>
    </row>
    <row r="49" spans="1:23" x14ac:dyDescent="0.3">
      <c r="A49" t="str">
        <f>TEXT(Setup!A48,"")</f>
        <v/>
      </c>
      <c r="B49" t="str">
        <f>TEXT(Setup!B48,"")</f>
        <v/>
      </c>
      <c r="C49" s="6"/>
      <c r="D49" s="6"/>
      <c r="E49" s="4" t="str">
        <f t="shared" si="7"/>
        <v/>
      </c>
      <c r="F49" t="str" cm="1">
        <f t="array" ref="F49">IF(ISNUMBER(E49),SUMPRODUCT((B$3:B$52=B49)*(E$3:E$52&lt;E49))+1,"")</f>
        <v/>
      </c>
      <c r="G49" t="str">
        <f t="shared" si="17"/>
        <v/>
      </c>
      <c r="H49" t="str">
        <f t="shared" si="8"/>
        <v/>
      </c>
      <c r="I49" t="str">
        <f>IF(F49&lt;&gt;"",F49+(COUNTIFS($B$3:B49,B49,$E$3:E49,E49)-1)/1000,"")</f>
        <v/>
      </c>
      <c r="J49" t="e">
        <f t="shared" si="9"/>
        <v>#VALUE!</v>
      </c>
      <c r="K49" t="e">
        <f t="shared" si="10"/>
        <v>#VALUE!</v>
      </c>
      <c r="M49" t="str">
        <f t="shared" si="11"/>
        <v/>
      </c>
      <c r="O49" s="4" t="str">
        <f t="shared" si="12"/>
        <v/>
      </c>
      <c r="Q49" t="str">
        <f t="shared" si="13"/>
        <v/>
      </c>
      <c r="S49" s="4" t="str">
        <f t="shared" si="14"/>
        <v/>
      </c>
      <c r="U49" t="str">
        <f t="shared" si="15"/>
        <v/>
      </c>
      <c r="W49" s="4" t="str">
        <f t="shared" si="16"/>
        <v/>
      </c>
    </row>
    <row r="50" spans="1:23" x14ac:dyDescent="0.3">
      <c r="A50" t="str">
        <f>TEXT(Setup!A49,"")</f>
        <v/>
      </c>
      <c r="B50" t="str">
        <f>TEXT(Setup!B49,"")</f>
        <v/>
      </c>
      <c r="C50" s="6"/>
      <c r="D50" s="6"/>
      <c r="E50" s="4" t="str">
        <f t="shared" si="7"/>
        <v/>
      </c>
      <c r="F50" t="str" cm="1">
        <f t="array" ref="F50">IF(ISNUMBER(E50),SUMPRODUCT((B$3:B$52=B50)*(E$3:E$52&lt;E50))+1,"")</f>
        <v/>
      </c>
      <c r="G50" t="str">
        <f t="shared" si="17"/>
        <v/>
      </c>
      <c r="H50" t="str">
        <f t="shared" si="8"/>
        <v/>
      </c>
      <c r="I50" t="str">
        <f>IF(F50&lt;&gt;"",F50+(COUNTIFS($B$3:B50,B50,$E$3:E50,E50)-1)/1000,"")</f>
        <v/>
      </c>
      <c r="J50" t="e">
        <f t="shared" si="9"/>
        <v>#VALUE!</v>
      </c>
      <c r="K50" t="e">
        <f t="shared" si="10"/>
        <v>#VALUE!</v>
      </c>
      <c r="M50" t="str">
        <f t="shared" si="11"/>
        <v/>
      </c>
      <c r="O50" s="4" t="str">
        <f t="shared" si="12"/>
        <v/>
      </c>
      <c r="Q50" t="str">
        <f t="shared" si="13"/>
        <v/>
      </c>
      <c r="S50" s="4" t="str">
        <f t="shared" si="14"/>
        <v/>
      </c>
      <c r="U50" t="str">
        <f t="shared" si="15"/>
        <v/>
      </c>
      <c r="W50" s="4" t="str">
        <f t="shared" si="16"/>
        <v/>
      </c>
    </row>
    <row r="51" spans="1:23" x14ac:dyDescent="0.3">
      <c r="A51" t="str">
        <f>TEXT(Setup!A50,"")</f>
        <v/>
      </c>
      <c r="B51" t="str">
        <f>TEXT(Setup!B50,"")</f>
        <v/>
      </c>
      <c r="C51" s="6"/>
      <c r="D51" s="6"/>
      <c r="E51" s="4" t="str">
        <f t="shared" si="7"/>
        <v/>
      </c>
      <c r="F51" t="str" cm="1">
        <f t="array" ref="F51">IF(ISNUMBER(E51),SUMPRODUCT((B$3:B$52=B51)*(E$3:E$52&lt;E51))+1,"")</f>
        <v/>
      </c>
      <c r="G51" t="str">
        <f t="shared" si="17"/>
        <v/>
      </c>
      <c r="H51" t="str">
        <f t="shared" si="8"/>
        <v/>
      </c>
      <c r="I51" t="str">
        <f>IF(F51&lt;&gt;"",F51+(COUNTIFS($B$3:B51,B51,$E$3:E51,E51)-1)/1000,"")</f>
        <v/>
      </c>
      <c r="J51" t="e">
        <f t="shared" si="9"/>
        <v>#VALUE!</v>
      </c>
      <c r="K51" t="e">
        <f t="shared" si="10"/>
        <v>#VALUE!</v>
      </c>
      <c r="M51" t="str">
        <f t="shared" si="11"/>
        <v/>
      </c>
      <c r="O51" s="4" t="str">
        <f t="shared" si="12"/>
        <v/>
      </c>
      <c r="Q51" t="str">
        <f t="shared" si="13"/>
        <v/>
      </c>
      <c r="S51" s="4" t="str">
        <f t="shared" si="14"/>
        <v/>
      </c>
      <c r="U51" t="str">
        <f t="shared" si="15"/>
        <v/>
      </c>
      <c r="W51" s="4" t="str">
        <f t="shared" si="16"/>
        <v/>
      </c>
    </row>
    <row r="52" spans="1:23" x14ac:dyDescent="0.3">
      <c r="A52" t="str">
        <f>TEXT(Setup!A51,"")</f>
        <v/>
      </c>
      <c r="B52" t="str">
        <f>TEXT(Setup!B51,"")</f>
        <v/>
      </c>
      <c r="C52" s="6"/>
      <c r="D52" s="6"/>
      <c r="E52" s="4" t="str">
        <f t="shared" si="7"/>
        <v/>
      </c>
      <c r="F52" t="str" cm="1">
        <f t="array" ref="F52">IF(ISNUMBER(E52),SUMPRODUCT((B$3:B$52=B52)*(E$3:E$52&lt;E52))+1,"")</f>
        <v/>
      </c>
      <c r="G52" t="str">
        <f t="shared" si="17"/>
        <v/>
      </c>
      <c r="H52" t="str">
        <f t="shared" si="8"/>
        <v/>
      </c>
      <c r="I52" t="str">
        <f>IF(F52&lt;&gt;"",F52+(COUNTIFS($B$3:B52,B52,$E$3:E52,E52)-1)/1000,"")</f>
        <v/>
      </c>
      <c r="J52" t="e">
        <f t="shared" si="9"/>
        <v>#VALUE!</v>
      </c>
      <c r="K52" t="e">
        <f t="shared" si="10"/>
        <v>#VALUE!</v>
      </c>
      <c r="M52" t="str">
        <f t="shared" si="11"/>
        <v/>
      </c>
      <c r="O52" s="4" t="str">
        <f t="shared" si="12"/>
        <v/>
      </c>
      <c r="Q52" t="str">
        <f t="shared" si="13"/>
        <v/>
      </c>
      <c r="S52" s="4" t="str">
        <f t="shared" si="14"/>
        <v/>
      </c>
      <c r="U52" t="str">
        <f t="shared" si="15"/>
        <v/>
      </c>
      <c r="W52" s="4" t="str">
        <f t="shared" si="16"/>
        <v/>
      </c>
    </row>
  </sheetData>
  <sheetProtection sheet="1" objects="1" scenarios="1"/>
  <protectedRanges>
    <protectedRange sqref="N1 R1 V1" name="Filter"/>
    <protectedRange sqref="C3:D52" name="Time Entry"/>
  </protectedRanges>
  <dataValidations count="2">
    <dataValidation type="list" allowBlank="1" showInputMessage="1" showErrorMessage="1" sqref="N1 R1 V1" xr:uid="{B792A3EA-B81A-4B80-991E-17AE9CFBDCED}">
      <formula1>ClassList</formula1>
    </dataValidation>
    <dataValidation type="custom" allowBlank="1" showInputMessage="1" showErrorMessage="1" errorTitle="Invalid time" error="Please enter time in the format MM:SS. Partial seconds may be entered with a decimal if needed." promptTitle="Time Entry" prompt="Enter time in format MM:SS. If less than 1 minute, include 0 in the minutes place. (e.g. 0:30)." sqref="C3:D52" xr:uid="{3BE9596B-502A-45D7-B029-ABC930C17D9A}">
      <formula1>J3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DACDB7-5372-44B0-8138-0765235B9C4C}">
  <sheetPr>
    <tabColor theme="6"/>
  </sheetPr>
  <dimension ref="A1:W52"/>
  <sheetViews>
    <sheetView zoomScale="96" workbookViewId="0">
      <pane xSplit="1" ySplit="2" topLeftCell="B3" activePane="bottomRight" state="frozen"/>
      <selection activeCell="I1" sqref="I1:K1048576"/>
      <selection pane="topRight" activeCell="I1" sqref="I1:K1048576"/>
      <selection pane="bottomLeft" activeCell="I1" sqref="I1:K1048576"/>
      <selection pane="bottomRight" activeCell="C11" sqref="C11"/>
    </sheetView>
  </sheetViews>
  <sheetFormatPr defaultRowHeight="14.4" x14ac:dyDescent="0.3"/>
  <cols>
    <col min="1" max="1" width="17.6640625" customWidth="1"/>
    <col min="4" max="4" width="8.6640625" customWidth="1"/>
    <col min="6" max="7" width="8.6640625" hidden="1" customWidth="1"/>
    <col min="8" max="8" width="11.44140625" customWidth="1"/>
    <col min="9" max="11" width="8.6640625" hidden="1" customWidth="1"/>
    <col min="12" max="12" width="3.33203125" style="5" customWidth="1"/>
    <col min="13" max="14" width="8.6640625" customWidth="1"/>
    <col min="16" max="16" width="2.5546875" customWidth="1"/>
    <col min="20" max="20" width="2.5546875" customWidth="1"/>
  </cols>
  <sheetData>
    <row r="1" spans="1:23" ht="18" x14ac:dyDescent="0.35">
      <c r="A1" s="7" t="str">
        <f>Setup!E4</f>
        <v>PTT</v>
      </c>
      <c r="L1" s="29"/>
      <c r="M1" s="1" t="s">
        <v>7</v>
      </c>
      <c r="N1" s="3" t="s">
        <v>9</v>
      </c>
      <c r="P1" s="29"/>
      <c r="Q1" s="1" t="s">
        <v>7</v>
      </c>
      <c r="R1" s="3" t="s">
        <v>10</v>
      </c>
      <c r="T1" s="29"/>
      <c r="U1" s="1" t="s">
        <v>7</v>
      </c>
      <c r="V1" s="3" t="s">
        <v>11</v>
      </c>
    </row>
    <row r="2" spans="1:23" x14ac:dyDescent="0.3">
      <c r="A2" s="8" t="s">
        <v>4</v>
      </c>
      <c r="B2" s="8" t="s">
        <v>5</v>
      </c>
      <c r="C2" s="8" t="s">
        <v>1</v>
      </c>
      <c r="D2" s="8" t="s">
        <v>2</v>
      </c>
      <c r="E2" s="8" t="s">
        <v>3</v>
      </c>
      <c r="F2" s="8" t="s">
        <v>23</v>
      </c>
      <c r="G2" s="8" t="s">
        <v>21</v>
      </c>
      <c r="H2" s="8" t="s">
        <v>26</v>
      </c>
      <c r="I2" s="8" t="s">
        <v>22</v>
      </c>
      <c r="J2" s="8" t="s">
        <v>19</v>
      </c>
      <c r="K2" s="8" t="s">
        <v>20</v>
      </c>
      <c r="L2" s="54"/>
      <c r="M2" s="8" t="s">
        <v>6</v>
      </c>
      <c r="N2" s="8" t="s">
        <v>0</v>
      </c>
      <c r="O2" s="8" t="s">
        <v>1</v>
      </c>
      <c r="P2" s="29"/>
      <c r="Q2" s="8" t="s">
        <v>6</v>
      </c>
      <c r="R2" s="8" t="s">
        <v>0</v>
      </c>
      <c r="S2" s="8" t="s">
        <v>1</v>
      </c>
      <c r="T2" s="29"/>
      <c r="U2" s="8" t="s">
        <v>6</v>
      </c>
      <c r="V2" s="8" t="s">
        <v>0</v>
      </c>
      <c r="W2" s="8" t="s">
        <v>1</v>
      </c>
    </row>
    <row r="3" spans="1:23" x14ac:dyDescent="0.3">
      <c r="A3" t="str">
        <f>TEXT(Setup!A2,"")</f>
        <v>Carrollton 1</v>
      </c>
      <c r="B3" t="str">
        <f>TEXT(Setup!B2,"")</f>
        <v>Male</v>
      </c>
      <c r="C3" s="6" t="s">
        <v>123</v>
      </c>
      <c r="D3" s="6"/>
      <c r="E3" s="4">
        <f>IFERROR(TIME(0, LEFT(C3,FIND(":",C3)-1),RIGHT(C3,LEN(C3)-FIND(":",C3)))+(MOD(RIGHT(C3,LEN(C3)-FIND(":",C3)),1)/86400),"")</f>
        <v>2.5578703703703705E-3</v>
      </c>
      <c r="F3" cm="1">
        <f t="array" ref="F3">IF(ISNUMBER(E3),SUMPRODUCT((B$3:B$52=B3)*(E$3:E$52&lt;E3))+1,"")</f>
        <v>1</v>
      </c>
      <c r="G3">
        <f>_xlfn.XLOOKUP(A3,Run!A:A,Run!E:E,"")</f>
        <v>7.9745370370370369E-3</v>
      </c>
      <c r="H3" cm="1">
        <f t="array" ref="H3">IF(E3&lt;&gt;"",SUMPRODUCT((B$3:B$52=B3)*(I$3:I$52&lt;I3))+1,"")</f>
        <v>1</v>
      </c>
      <c r="I3">
        <f>IFERROR(F3+G3,"")</f>
        <v>1.007974537037037</v>
      </c>
      <c r="J3" t="b">
        <f>AND(ISNUMBER(VALUE(LEFT(C3,FIND(":",C3)-1))),ISNUMBER(VALUE(RIGHT(C3,LEN(C3)-FIND(":",C3)))),VALUE(LEFT(C3,FIND(":",C3)-1))&lt;60,VALUE(RIGHT(C3,LEN(C3)-FIND(":",C3)))&lt;60,ISNUMBER(TIME(0,VALUE(LEFT(C3,FIND(":",C3)-1)),VALUE(RIGHT(C3,LEN(C3)-FIND(":",C3))))))</f>
        <v>1</v>
      </c>
      <c r="K3" t="e">
        <f>AND(ISNUMBER(VALUE(LEFT(D3,FIND(":",D3)-1))),ISNUMBER(VALUE(RIGHT(D3,LEN(D3)-FIND(":",D3)))),VALUE(LEFT(D3,FIND(":",D3)-1))&lt;60,VALUE(RIGHT(D3,LEN(D3)-FIND(":",D3)))&lt;60,ISNUMBER(TIME(0,VALUE(LEFT(D3,FIND(":",D3)-1)),VALUE(RIGHT(D3,LEN(D3)-FIND(":",D3))))))</f>
        <v>#VALUE!</v>
      </c>
      <c r="L3" s="29"/>
      <c r="M3">
        <f t="shared" ref="M3:M6" si="0">IF(N3="","",_xlfn.XLOOKUP(N3,$A:$A,$H:$H,""))</f>
        <v>1</v>
      </c>
      <c r="N3" t="str" cm="1">
        <f t="array" ref="N3:N6">_xlfn.SORTBY(_xlfn._xlws.FILTER($A:$A,$B:$B=N$1),_xlfn._xlws.FILTER($I:$I,$B:$B=N$1))</f>
        <v>Carrollton 1</v>
      </c>
      <c r="O3" s="4">
        <f t="shared" ref="O3:O6" si="1">IF(N3="","",_xlfn.XLOOKUP(N3,$A:$A,$E:$E,""))</f>
        <v>2.5578703703703705E-3</v>
      </c>
      <c r="P3" s="29"/>
      <c r="Q3">
        <f t="shared" ref="Q3:Q6" si="2">IF(R3="","",_xlfn.XLOOKUP(R3,$A:$A,$H:$H,""))</f>
        <v>1</v>
      </c>
      <c r="R3" t="str" cm="1">
        <f t="array" ref="R3:R6">_xlfn.SORTBY(_xlfn._xlws.FILTER($A:$A,$B:$B=R$1),_xlfn._xlws.FILTER($I:$I,$B:$B=R$1))</f>
        <v>Cherokee 1</v>
      </c>
      <c r="S3" s="4">
        <f t="shared" ref="S3:S6" si="3">IF(R3="","",_xlfn.XLOOKUP(R3,$A:$A,$E:$E,""))</f>
        <v>3.1597222222222222E-3</v>
      </c>
      <c r="T3" s="29"/>
      <c r="U3">
        <f t="shared" ref="U3:U6" si="4">IF(V3="","",_xlfn.XLOOKUP(V3,$A:$A,$H:$H,""))</f>
        <v>1</v>
      </c>
      <c r="V3" t="str" cm="1">
        <f t="array" ref="V3:V9">_xlfn.SORTBY(_xlfn._xlws.FILTER($A:$A,$B:$B=V$1),_xlfn._xlws.FILTER($I:$I,$B:$B=V$1))</f>
        <v>Jefferson</v>
      </c>
      <c r="W3" s="4">
        <f t="shared" ref="W3:W6" si="5">IF(V3="","",_xlfn.XLOOKUP(V3,$A:$A,$E:$E,""))</f>
        <v>2.7777777777777779E-3</v>
      </c>
    </row>
    <row r="4" spans="1:23" x14ac:dyDescent="0.3">
      <c r="A4" t="str">
        <f>TEXT(Setup!A3,"")</f>
        <v>Carrollton 2</v>
      </c>
      <c r="B4" t="str">
        <f>TEXT(Setup!B3,"")</f>
        <v>Female</v>
      </c>
      <c r="C4" s="6" t="s">
        <v>124</v>
      </c>
      <c r="D4" s="6"/>
      <c r="E4" s="4">
        <f t="shared" ref="E4:E52" si="6">IFERROR(TIME(0, LEFT(C4,FIND(":",C4)-1),RIGHT(C4,LEN(C4)-FIND(":",C4)))+(MOD(RIGHT(C4,LEN(C4)-FIND(":",C4)),1)/86400),"")</f>
        <v>4.5949074074074078E-3</v>
      </c>
      <c r="F4" cm="1">
        <f t="array" ref="F4">IF(ISNUMBER(E4),SUMPRODUCT((B$3:B$52=B4)*(E$3:E$52&lt;E4))+1,"")</f>
        <v>4</v>
      </c>
      <c r="G4">
        <f>_xlfn.XLOOKUP(A4,Run!A:A,Run!E:E,"")</f>
        <v>1.1724537037037037E-2</v>
      </c>
      <c r="H4" cm="1">
        <f t="array" ref="H4">IF(E4&lt;&gt;"",SUMPRODUCT((B$3:B$52=B4)*(I$3:I$52&lt;I4))+1,"")</f>
        <v>4</v>
      </c>
      <c r="I4">
        <f t="shared" ref="I4:I52" si="7">IFERROR(F4+G4,"")</f>
        <v>4.0117245370370371</v>
      </c>
      <c r="J4" t="b">
        <f t="shared" ref="J4:K52" si="8">AND(ISNUMBER(VALUE(LEFT(C4,FIND(":",C4)-1))),ISNUMBER(VALUE(RIGHT(C4,LEN(C4)-FIND(":",C4)))),VALUE(LEFT(C4,FIND(":",C4)-1))&lt;60,VALUE(RIGHT(C4,LEN(C4)-FIND(":",C4)))&lt;60,ISNUMBER(TIME(0,VALUE(LEFT(C4,FIND(":",C4)-1)),VALUE(RIGHT(C4,LEN(C4)-FIND(":",C4))))))</f>
        <v>1</v>
      </c>
      <c r="K4" t="e">
        <f t="shared" si="8"/>
        <v>#VALUE!</v>
      </c>
      <c r="L4" s="29"/>
      <c r="M4">
        <f t="shared" si="0"/>
        <v>1</v>
      </c>
      <c r="N4" t="str">
        <v>Cherokee 1</v>
      </c>
      <c r="O4" s="4">
        <f t="shared" si="1"/>
        <v>3.1597222222222222E-3</v>
      </c>
      <c r="P4" s="29"/>
      <c r="Q4">
        <f t="shared" si="2"/>
        <v>2</v>
      </c>
      <c r="R4" t="str">
        <v>N. Gwinnett 2</v>
      </c>
      <c r="S4" s="4">
        <f t="shared" si="3"/>
        <v>4.0277777777777777E-3</v>
      </c>
      <c r="T4" s="29"/>
      <c r="U4">
        <f t="shared" si="4"/>
        <v>2</v>
      </c>
      <c r="V4" t="str">
        <v>N. Gwinnett 3</v>
      </c>
      <c r="W4" s="4">
        <f t="shared" si="5"/>
        <v>2.8240740740740739E-3</v>
      </c>
    </row>
    <row r="5" spans="1:23" x14ac:dyDescent="0.3">
      <c r="A5" t="str">
        <f>TEXT(Setup!A4,"")</f>
        <v>Cherokee 1</v>
      </c>
      <c r="B5" t="str">
        <f>TEXT(Setup!B4,"")</f>
        <v>Female</v>
      </c>
      <c r="C5" s="6" t="s">
        <v>93</v>
      </c>
      <c r="D5" s="6"/>
      <c r="E5" s="4">
        <f t="shared" si="6"/>
        <v>3.1597222222222222E-3</v>
      </c>
      <c r="F5" cm="1">
        <f t="array" ref="F5">IF(ISNUMBER(E5),SUMPRODUCT((B$3:B$52=B5)*(E$3:E$52&lt;E5))+1,"")</f>
        <v>1</v>
      </c>
      <c r="G5">
        <f>_xlfn.XLOOKUP(A5,Run!A:A,Run!E:E,"")</f>
        <v>1.0092592592592592E-2</v>
      </c>
      <c r="H5" cm="1">
        <f t="array" ref="H5">IF(E5&lt;&gt;"",SUMPRODUCT((B$3:B$52=B5)*(I$3:I$52&lt;I5))+1,"")</f>
        <v>1</v>
      </c>
      <c r="I5">
        <f t="shared" si="7"/>
        <v>1.0100925925925925</v>
      </c>
      <c r="J5" t="b">
        <f t="shared" si="8"/>
        <v>1</v>
      </c>
      <c r="K5" t="e">
        <f t="shared" si="8"/>
        <v>#VALUE!</v>
      </c>
      <c r="L5" s="29"/>
      <c r="M5">
        <f t="shared" si="0"/>
        <v>3</v>
      </c>
      <c r="N5" t="str">
        <v>Wheeler 1</v>
      </c>
      <c r="O5" s="4">
        <f t="shared" si="1"/>
        <v>3.0671296296296297E-3</v>
      </c>
      <c r="P5" s="29"/>
      <c r="Q5">
        <f t="shared" si="2"/>
        <v>3</v>
      </c>
      <c r="R5" t="str">
        <v>Wheeler 2</v>
      </c>
      <c r="S5" s="4">
        <f t="shared" si="3"/>
        <v>4.5486111111111109E-3</v>
      </c>
      <c r="T5" s="29"/>
      <c r="U5">
        <f t="shared" si="4"/>
        <v>3</v>
      </c>
      <c r="V5" t="str">
        <v>Raider 1</v>
      </c>
      <c r="W5" s="4">
        <f t="shared" si="5"/>
        <v>2.9050925925925928E-3</v>
      </c>
    </row>
    <row r="6" spans="1:23" x14ac:dyDescent="0.3">
      <c r="A6" t="str">
        <f>TEXT(Setup!A5,"")</f>
        <v>Cherokee 1</v>
      </c>
      <c r="B6" t="str">
        <f>TEXT(Setup!B5,"")</f>
        <v>Male</v>
      </c>
      <c r="C6" s="6" t="s">
        <v>128</v>
      </c>
      <c r="D6" s="6"/>
      <c r="E6" s="4">
        <f t="shared" si="6"/>
        <v>3.0555555555555557E-3</v>
      </c>
      <c r="F6" cm="1">
        <f t="array" ref="F6">IF(ISNUMBER(E6),SUMPRODUCT((B$3:B$52=B6)*(E$3:E$52&lt;E6))+1,"")</f>
        <v>2</v>
      </c>
      <c r="G6">
        <f>_xlfn.XLOOKUP(A6,Run!A:A,Run!E:E,"")</f>
        <v>1.0092592592592592E-2</v>
      </c>
      <c r="H6" cm="1">
        <f t="array" ref="H6">IF(E6&lt;&gt;"",SUMPRODUCT((B$3:B$52=B6)*(I$3:I$52&lt;I6))+1,"")</f>
        <v>2</v>
      </c>
      <c r="I6">
        <f t="shared" si="7"/>
        <v>2.0100925925925925</v>
      </c>
      <c r="J6" t="b">
        <f t="shared" si="8"/>
        <v>1</v>
      </c>
      <c r="K6" t="e">
        <f t="shared" si="8"/>
        <v>#VALUE!</v>
      </c>
      <c r="L6" s="29"/>
      <c r="M6">
        <f t="shared" si="0"/>
        <v>4</v>
      </c>
      <c r="N6" t="str">
        <v>N. Gwinnett 1</v>
      </c>
      <c r="O6" s="4">
        <f t="shared" si="1"/>
        <v>3.9699074074074072E-3</v>
      </c>
      <c r="P6" s="29"/>
      <c r="Q6">
        <f t="shared" si="2"/>
        <v>4</v>
      </c>
      <c r="R6" t="str">
        <v>Carrollton 2</v>
      </c>
      <c r="S6" s="4">
        <f t="shared" si="3"/>
        <v>4.5949074074074078E-3</v>
      </c>
      <c r="T6" s="29"/>
      <c r="U6">
        <f t="shared" si="4"/>
        <v>4</v>
      </c>
      <c r="V6" t="str">
        <v>Marietta</v>
      </c>
      <c r="W6" s="4">
        <f t="shared" si="5"/>
        <v>3.1712962962962962E-3</v>
      </c>
    </row>
    <row r="7" spans="1:23" x14ac:dyDescent="0.3">
      <c r="A7" t="str">
        <f>TEXT(Setup!A6,"")</f>
        <v>Daniel</v>
      </c>
      <c r="B7" t="str">
        <f>TEXT(Setup!B6,"")</f>
        <v>Mixed</v>
      </c>
      <c r="C7" s="6" t="s">
        <v>125</v>
      </c>
      <c r="D7" s="6"/>
      <c r="E7" s="4">
        <f t="shared" si="6"/>
        <v>4.5023148148148149E-3</v>
      </c>
      <c r="F7" cm="1">
        <f t="array" ref="F7">IF(ISNUMBER(E7),SUMPRODUCT((B$3:B$52=B7)*(E$3:E$52&lt;E7))+1,"")</f>
        <v>5</v>
      </c>
      <c r="G7">
        <f>_xlfn.XLOOKUP(A7,Run!A:A,Run!E:E,"")</f>
        <v>1.0811689814814814E-2</v>
      </c>
      <c r="H7" cm="1">
        <f t="array" ref="H7">IF(E7&lt;&gt;"",SUMPRODUCT((B$3:B$52=B7)*(I$3:I$52&lt;I7))+1,"")</f>
        <v>5</v>
      </c>
      <c r="I7">
        <f t="shared" si="7"/>
        <v>5.0108116898148145</v>
      </c>
      <c r="J7" t="b">
        <f t="shared" si="8"/>
        <v>1</v>
      </c>
      <c r="K7" t="e">
        <f t="shared" si="8"/>
        <v>#VALUE!</v>
      </c>
      <c r="L7" s="29"/>
      <c r="M7" t="str">
        <f>IF(N7="","",_xlfn.XLOOKUP(N7,$A:$A,$H:$H,""))</f>
        <v/>
      </c>
      <c r="O7" s="4" t="str">
        <f>IF(N7="","",_xlfn.XLOOKUP(N7,$A:$A,$E:$E,""))</f>
        <v/>
      </c>
      <c r="P7" s="29"/>
      <c r="Q7" t="str">
        <f>IF(R7="","",_xlfn.XLOOKUP(R7,$A:$A,$H:$H,""))</f>
        <v/>
      </c>
      <c r="S7" s="4" t="str">
        <f>IF(R7="","",_xlfn.XLOOKUP(R7,$A:$A,$E:$E,""))</f>
        <v/>
      </c>
      <c r="T7" s="29"/>
      <c r="U7">
        <f>IF(V7="","",_xlfn.XLOOKUP(V7,$A:$A,$H:$H,""))</f>
        <v>5</v>
      </c>
      <c r="V7" t="str">
        <v>Daniel</v>
      </c>
      <c r="W7" s="4">
        <f>IF(V7="","",_xlfn.XLOOKUP(V7,$A:$A,$E:$E,""))</f>
        <v>4.5023148148148149E-3</v>
      </c>
    </row>
    <row r="8" spans="1:23" x14ac:dyDescent="0.3">
      <c r="A8" t="str">
        <f>TEXT(Setup!A7,"")</f>
        <v>Jefferson</v>
      </c>
      <c r="B8" t="str">
        <f>TEXT(Setup!B7,"")</f>
        <v>Mixed</v>
      </c>
      <c r="C8" s="6" t="s">
        <v>104</v>
      </c>
      <c r="D8" s="6"/>
      <c r="E8" s="4">
        <f t="shared" si="6"/>
        <v>2.7777777777777779E-3</v>
      </c>
      <c r="F8" cm="1">
        <f t="array" ref="F8">IF(ISNUMBER(E8),SUMPRODUCT((B$3:B$52=B8)*(E$3:E$52&lt;E8))+1,"")</f>
        <v>1</v>
      </c>
      <c r="G8">
        <f>_xlfn.XLOOKUP(A8,Run!A:A,Run!E:E,"")</f>
        <v>1.0422244727366255E-2</v>
      </c>
      <c r="H8" cm="1">
        <f t="array" ref="H8">IF(E8&lt;&gt;"",SUMPRODUCT((B$3:B$52=B8)*(I$3:I$52&lt;I8))+1,"")</f>
        <v>1</v>
      </c>
      <c r="I8">
        <f t="shared" si="7"/>
        <v>1.0104222447273663</v>
      </c>
      <c r="J8" t="b">
        <f t="shared" si="8"/>
        <v>1</v>
      </c>
      <c r="K8" t="e">
        <f t="shared" si="8"/>
        <v>#VALUE!</v>
      </c>
      <c r="L8" s="29"/>
      <c r="M8" t="str">
        <f t="shared" ref="M8:M52" si="9">IF(N8="","",_xlfn.XLOOKUP(N8,$A:$A,$H:$H,""))</f>
        <v/>
      </c>
      <c r="O8" s="4" t="str">
        <f t="shared" ref="O8:O52" si="10">IF(N8="","",_xlfn.XLOOKUP(N8,$A:$A,$E:$E,""))</f>
        <v/>
      </c>
      <c r="P8" s="29"/>
      <c r="Q8" t="str">
        <f t="shared" ref="Q8:Q52" si="11">IF(R8="","",_xlfn.XLOOKUP(R8,$A:$A,$H:$H,""))</f>
        <v/>
      </c>
      <c r="S8" s="4" t="str">
        <f t="shared" ref="S8:S52" si="12">IF(R8="","",_xlfn.XLOOKUP(R8,$A:$A,$E:$E,""))</f>
        <v/>
      </c>
      <c r="T8" s="29"/>
      <c r="U8">
        <f t="shared" ref="U8:U52" si="13">IF(V8="","",_xlfn.XLOOKUP(V8,$A:$A,$H:$H,""))</f>
        <v>6</v>
      </c>
      <c r="V8" t="str">
        <v>Woodstock</v>
      </c>
      <c r="W8" s="4">
        <f t="shared" ref="W8:W52" si="14">IF(V8="","",_xlfn.XLOOKUP(V8,$A:$A,$E:$E,""))</f>
        <v>4.6064814814814814E-3</v>
      </c>
    </row>
    <row r="9" spans="1:23" x14ac:dyDescent="0.3">
      <c r="A9" t="str">
        <f>TEXT(Setup!A8,"")</f>
        <v>N. Gwinnett 2</v>
      </c>
      <c r="B9" t="str">
        <f>TEXT(Setup!B8,"")</f>
        <v>Female</v>
      </c>
      <c r="C9" s="6" t="s">
        <v>105</v>
      </c>
      <c r="D9" s="6"/>
      <c r="E9" s="4">
        <f t="shared" si="6"/>
        <v>4.0277777777777777E-3</v>
      </c>
      <c r="F9" cm="1">
        <f t="array" ref="F9">IF(ISNUMBER(E9),SUMPRODUCT((B$3:B$52=B9)*(E$3:E$52&lt;E9))+1,"")</f>
        <v>2</v>
      </c>
      <c r="G9">
        <f>_xlfn.XLOOKUP(A9,Run!A:A,Run!E:E,"")</f>
        <v>1.2076620370370371E-2</v>
      </c>
      <c r="H9" cm="1">
        <f t="array" ref="H9">IF(E9&lt;&gt;"",SUMPRODUCT((B$3:B$52=B9)*(I$3:I$52&lt;I9))+1,"")</f>
        <v>2</v>
      </c>
      <c r="I9">
        <f t="shared" si="7"/>
        <v>2.0120766203703702</v>
      </c>
      <c r="J9" t="b">
        <f t="shared" si="8"/>
        <v>1</v>
      </c>
      <c r="K9" t="e">
        <f t="shared" si="8"/>
        <v>#VALUE!</v>
      </c>
      <c r="L9" s="29"/>
      <c r="M9" t="str">
        <f t="shared" si="9"/>
        <v/>
      </c>
      <c r="O9" s="4" t="str">
        <f t="shared" si="10"/>
        <v/>
      </c>
      <c r="P9" s="29"/>
      <c r="Q9" t="str">
        <f t="shared" si="11"/>
        <v/>
      </c>
      <c r="S9" s="4" t="str">
        <f t="shared" si="12"/>
        <v/>
      </c>
      <c r="T9" s="29"/>
      <c r="U9">
        <f t="shared" si="13"/>
        <v>7</v>
      </c>
      <c r="V9" t="str">
        <v>Raider 2</v>
      </c>
      <c r="W9" s="4">
        <f t="shared" si="14"/>
        <v>5.0578703703703706E-3</v>
      </c>
    </row>
    <row r="10" spans="1:23" x14ac:dyDescent="0.3">
      <c r="A10" t="str">
        <f>TEXT(Setup!A9,"")</f>
        <v>N. Gwinnett 3</v>
      </c>
      <c r="B10" t="str">
        <f>TEXT(Setup!B9,"")</f>
        <v>Mixed</v>
      </c>
      <c r="C10" s="6" t="s">
        <v>106</v>
      </c>
      <c r="D10" s="6"/>
      <c r="E10" s="4">
        <f t="shared" si="6"/>
        <v>2.8240740740740739E-3</v>
      </c>
      <c r="F10" cm="1">
        <f t="array" ref="F10">IF(ISNUMBER(E10),SUMPRODUCT((B$3:B$52=B10)*(E$3:E$52&lt;E10))+1,"")</f>
        <v>2</v>
      </c>
      <c r="G10">
        <f>_xlfn.XLOOKUP(A10,Run!A:A,Run!E:E,"")</f>
        <v>1.0971875000000001E-2</v>
      </c>
      <c r="H10" cm="1">
        <f t="array" ref="H10">IF(E10&lt;&gt;"",SUMPRODUCT((B$3:B$52=B10)*(I$3:I$52&lt;I10))+1,"")</f>
        <v>2</v>
      </c>
      <c r="I10">
        <f t="shared" si="7"/>
        <v>2.0109718750000001</v>
      </c>
      <c r="J10" t="b">
        <f t="shared" si="8"/>
        <v>1</v>
      </c>
      <c r="K10" t="e">
        <f t="shared" si="8"/>
        <v>#VALUE!</v>
      </c>
      <c r="L10" s="29"/>
      <c r="M10" t="str">
        <f t="shared" si="9"/>
        <v/>
      </c>
      <c r="O10" s="4" t="str">
        <f t="shared" si="10"/>
        <v/>
      </c>
      <c r="P10" s="29"/>
      <c r="Q10" t="str">
        <f t="shared" si="11"/>
        <v/>
      </c>
      <c r="S10" s="4" t="str">
        <f t="shared" si="12"/>
        <v/>
      </c>
      <c r="T10" s="29"/>
      <c r="U10" t="str">
        <f t="shared" si="13"/>
        <v/>
      </c>
      <c r="W10" s="4" t="str">
        <f t="shared" si="14"/>
        <v/>
      </c>
    </row>
    <row r="11" spans="1:23" x14ac:dyDescent="0.3">
      <c r="A11" t="str">
        <f>TEXT(Setup!A10,"")</f>
        <v>N. Gwinnett 1</v>
      </c>
      <c r="B11" t="str">
        <f>TEXT(Setup!B10,"")</f>
        <v>Male</v>
      </c>
      <c r="C11" s="6" t="s">
        <v>129</v>
      </c>
      <c r="D11" s="6"/>
      <c r="E11" s="4">
        <f t="shared" si="6"/>
        <v>3.9699074074074072E-3</v>
      </c>
      <c r="F11" cm="1">
        <f t="array" ref="F11">IF(ISNUMBER(E11),SUMPRODUCT((B$3:B$52=B11)*(E$3:E$52&lt;E11))+1,"")</f>
        <v>4</v>
      </c>
      <c r="G11">
        <f>_xlfn.XLOOKUP(A11,Run!A:A,Run!E:E,"")</f>
        <v>9.1435185185185178E-3</v>
      </c>
      <c r="H11" cm="1">
        <f t="array" ref="H11">IF(E11&lt;&gt;"",SUMPRODUCT((B$3:B$52=B11)*(I$3:I$52&lt;I11))+1,"")</f>
        <v>4</v>
      </c>
      <c r="I11">
        <f t="shared" si="7"/>
        <v>4.0091435185185187</v>
      </c>
      <c r="J11" t="b">
        <f t="shared" si="8"/>
        <v>1</v>
      </c>
      <c r="K11" t="e">
        <f t="shared" si="8"/>
        <v>#VALUE!</v>
      </c>
      <c r="L11" s="29"/>
      <c r="M11" t="str">
        <f t="shared" si="9"/>
        <v/>
      </c>
      <c r="O11" s="4" t="str">
        <f t="shared" si="10"/>
        <v/>
      </c>
      <c r="P11" s="29"/>
      <c r="Q11" t="str">
        <f t="shared" si="11"/>
        <v/>
      </c>
      <c r="S11" s="4" t="str">
        <f t="shared" si="12"/>
        <v/>
      </c>
      <c r="T11" s="29"/>
      <c r="U11" t="str">
        <f t="shared" si="13"/>
        <v/>
      </c>
      <c r="W11" s="4" t="str">
        <f t="shared" si="14"/>
        <v/>
      </c>
    </row>
    <row r="12" spans="1:23" x14ac:dyDescent="0.3">
      <c r="A12" t="str">
        <f>TEXT(Setup!A11,"")</f>
        <v>Marietta</v>
      </c>
      <c r="B12" t="str">
        <f>TEXT(Setup!B11,"")</f>
        <v>Mixed</v>
      </c>
      <c r="C12" s="6" t="s">
        <v>126</v>
      </c>
      <c r="D12" s="6"/>
      <c r="E12" s="4">
        <f t="shared" si="6"/>
        <v>3.1712962962962962E-3</v>
      </c>
      <c r="F12" cm="1">
        <f t="array" ref="F12">IF(ISNUMBER(E12),SUMPRODUCT((B$3:B$52=B12)*(E$3:E$52&lt;E12))+1,"")</f>
        <v>4</v>
      </c>
      <c r="G12">
        <f>_xlfn.XLOOKUP(A12,Run!A:A,Run!E:E,"")</f>
        <v>1.0836689814814815E-2</v>
      </c>
      <c r="H12" cm="1">
        <f t="array" ref="H12">IF(E12&lt;&gt;"",SUMPRODUCT((B$3:B$52=B12)*(I$3:I$52&lt;I12))+1,"")</f>
        <v>4</v>
      </c>
      <c r="I12">
        <f t="shared" si="7"/>
        <v>4.0108366898148144</v>
      </c>
      <c r="J12" t="b">
        <f t="shared" si="8"/>
        <v>1</v>
      </c>
      <c r="K12" t="e">
        <f t="shared" si="8"/>
        <v>#VALUE!</v>
      </c>
      <c r="L12" s="29"/>
      <c r="M12" t="str">
        <f t="shared" si="9"/>
        <v/>
      </c>
      <c r="O12" s="4" t="str">
        <f t="shared" si="10"/>
        <v/>
      </c>
      <c r="P12" s="29"/>
      <c r="Q12" t="str">
        <f t="shared" si="11"/>
        <v/>
      </c>
      <c r="S12" s="4" t="str">
        <f t="shared" si="12"/>
        <v/>
      </c>
      <c r="T12" s="29"/>
      <c r="U12" t="str">
        <f t="shared" si="13"/>
        <v/>
      </c>
      <c r="W12" s="4" t="str">
        <f t="shared" si="14"/>
        <v/>
      </c>
    </row>
    <row r="13" spans="1:23" x14ac:dyDescent="0.3">
      <c r="A13" t="str">
        <f>TEXT(Setup!A12,"")</f>
        <v>Wheeler 1</v>
      </c>
      <c r="B13" t="str">
        <f>TEXT(Setup!B12,"")</f>
        <v>Male</v>
      </c>
      <c r="C13" s="6" t="s">
        <v>120</v>
      </c>
      <c r="D13" s="6"/>
      <c r="E13" s="4">
        <f t="shared" si="6"/>
        <v>3.0671296296296297E-3</v>
      </c>
      <c r="F13" cm="1">
        <f t="array" ref="F13">IF(ISNUMBER(E13),SUMPRODUCT((B$3:B$52=B13)*(E$3:E$52&lt;E13))+1,"")</f>
        <v>3</v>
      </c>
      <c r="G13">
        <f>_xlfn.XLOOKUP(A13,Run!A:A,Run!E:E,"")</f>
        <v>9.9305555555555553E-3</v>
      </c>
      <c r="H13" cm="1">
        <f t="array" ref="H13">IF(E13&lt;&gt;"",SUMPRODUCT((B$3:B$52=B13)*(I$3:I$52&lt;I13))+1,"")</f>
        <v>3</v>
      </c>
      <c r="I13">
        <f t="shared" si="7"/>
        <v>3.0099305555555556</v>
      </c>
      <c r="J13" t="b">
        <f t="shared" si="8"/>
        <v>1</v>
      </c>
      <c r="K13" t="e">
        <f t="shared" si="8"/>
        <v>#VALUE!</v>
      </c>
      <c r="L13" s="29"/>
      <c r="M13" t="str">
        <f t="shared" si="9"/>
        <v/>
      </c>
      <c r="O13" s="4" t="str">
        <f t="shared" si="10"/>
        <v/>
      </c>
      <c r="P13" s="29"/>
      <c r="Q13" t="str">
        <f t="shared" si="11"/>
        <v/>
      </c>
      <c r="S13" s="4" t="str">
        <f t="shared" si="12"/>
        <v/>
      </c>
      <c r="T13" s="29"/>
      <c r="U13" t="str">
        <f t="shared" si="13"/>
        <v/>
      </c>
      <c r="W13" s="4" t="str">
        <f t="shared" si="14"/>
        <v/>
      </c>
    </row>
    <row r="14" spans="1:23" x14ac:dyDescent="0.3">
      <c r="A14" t="str">
        <f>TEXT(Setup!A13,"")</f>
        <v>Wheeler 2</v>
      </c>
      <c r="B14" t="str">
        <f>TEXT(Setup!B13,"")</f>
        <v>Female</v>
      </c>
      <c r="C14" s="6" t="s">
        <v>121</v>
      </c>
      <c r="D14" s="6"/>
      <c r="E14" s="4">
        <f t="shared" si="6"/>
        <v>4.5486111111111109E-3</v>
      </c>
      <c r="F14" cm="1">
        <f t="array" ref="F14">IF(ISNUMBER(E14),SUMPRODUCT((B$3:B$52=B14)*(E$3:E$52&lt;E14))+1,"")</f>
        <v>3</v>
      </c>
      <c r="G14">
        <f>_xlfn.XLOOKUP(A14,Run!A:A,Run!E:E,"")</f>
        <v>1.1574074074074073E-2</v>
      </c>
      <c r="H14" cm="1">
        <f t="array" ref="H14">IF(E14&lt;&gt;"",SUMPRODUCT((B$3:B$52=B14)*(I$3:I$52&lt;I14))+1,"")</f>
        <v>3</v>
      </c>
      <c r="I14">
        <f t="shared" si="7"/>
        <v>3.011574074074074</v>
      </c>
      <c r="J14" t="b">
        <f t="shared" si="8"/>
        <v>1</v>
      </c>
      <c r="K14" t="e">
        <f t="shared" si="8"/>
        <v>#VALUE!</v>
      </c>
      <c r="L14" s="29"/>
      <c r="M14" t="str">
        <f t="shared" si="9"/>
        <v/>
      </c>
      <c r="O14" s="4" t="str">
        <f t="shared" si="10"/>
        <v/>
      </c>
      <c r="P14" s="29"/>
      <c r="Q14" t="str">
        <f t="shared" si="11"/>
        <v/>
      </c>
      <c r="S14" s="4" t="str">
        <f t="shared" si="12"/>
        <v/>
      </c>
      <c r="T14" s="29"/>
      <c r="U14" t="str">
        <f t="shared" si="13"/>
        <v/>
      </c>
      <c r="W14" s="4" t="str">
        <f t="shared" si="14"/>
        <v/>
      </c>
    </row>
    <row r="15" spans="1:23" x14ac:dyDescent="0.3">
      <c r="A15" t="str">
        <f>TEXT(Setup!A14,"")</f>
        <v>Woodstock</v>
      </c>
      <c r="B15" t="str">
        <f>TEXT(Setup!B14,"")</f>
        <v>Mixed</v>
      </c>
      <c r="C15" s="6" t="s">
        <v>122</v>
      </c>
      <c r="D15" s="6"/>
      <c r="E15" s="4">
        <f t="shared" si="6"/>
        <v>4.6064814814814814E-3</v>
      </c>
      <c r="F15" cm="1">
        <f t="array" ref="F15">IF(ISNUMBER(E15),SUMPRODUCT((B$3:B$52=B15)*(E$3:E$52&lt;E15))+1,"")</f>
        <v>6</v>
      </c>
      <c r="G15">
        <f>_xlfn.XLOOKUP(A15,Run!A:A,Run!E:E,"")</f>
        <v>1.3198559670781892E-2</v>
      </c>
      <c r="H15" cm="1">
        <f t="array" ref="H15">IF(E15&lt;&gt;"",SUMPRODUCT((B$3:B$52=B15)*(I$3:I$52&lt;I15))+1,"")</f>
        <v>6</v>
      </c>
      <c r="I15">
        <f t="shared" si="7"/>
        <v>6.0131985596707818</v>
      </c>
      <c r="J15" t="b">
        <f t="shared" si="8"/>
        <v>1</v>
      </c>
      <c r="K15" t="e">
        <f t="shared" si="8"/>
        <v>#VALUE!</v>
      </c>
      <c r="L15" s="29"/>
      <c r="M15" t="str">
        <f t="shared" si="9"/>
        <v/>
      </c>
      <c r="O15" s="4" t="str">
        <f t="shared" si="10"/>
        <v/>
      </c>
      <c r="P15" s="29"/>
      <c r="Q15" t="str">
        <f t="shared" si="11"/>
        <v/>
      </c>
      <c r="S15" s="4" t="str">
        <f t="shared" si="12"/>
        <v/>
      </c>
      <c r="T15" s="29"/>
      <c r="U15" t="str">
        <f t="shared" si="13"/>
        <v/>
      </c>
      <c r="W15" s="4" t="str">
        <f t="shared" si="14"/>
        <v/>
      </c>
    </row>
    <row r="16" spans="1:23" x14ac:dyDescent="0.3">
      <c r="A16" t="str">
        <f>TEXT(Setup!A15,"")</f>
        <v>Raider 1</v>
      </c>
      <c r="B16" t="str">
        <f>TEXT(Setup!B15,"")</f>
        <v>Mixed</v>
      </c>
      <c r="C16" s="6" t="s">
        <v>94</v>
      </c>
      <c r="D16" s="6"/>
      <c r="E16" s="4">
        <f t="shared" si="6"/>
        <v>2.9050925925925928E-3</v>
      </c>
      <c r="F16" cm="1">
        <f t="array" ref="F16">IF(ISNUMBER(E16),SUMPRODUCT((B$3:B$52=B16)*(E$3:E$52&lt;E16))+1,"")</f>
        <v>3</v>
      </c>
      <c r="G16">
        <f>_xlfn.XLOOKUP(A16,Run!A:A,Run!E:E,"")</f>
        <v>1.0096180555555554E-2</v>
      </c>
      <c r="H16" cm="1">
        <f t="array" ref="H16">IF(E16&lt;&gt;"",SUMPRODUCT((B$3:B$52=B16)*(I$3:I$52&lt;I16))+1,"")</f>
        <v>3</v>
      </c>
      <c r="I16">
        <f t="shared" si="7"/>
        <v>3.0100961805555557</v>
      </c>
      <c r="J16" t="b">
        <f t="shared" si="8"/>
        <v>1</v>
      </c>
      <c r="K16" t="e">
        <f t="shared" si="8"/>
        <v>#VALUE!</v>
      </c>
      <c r="L16" s="29"/>
      <c r="M16" t="str">
        <f t="shared" si="9"/>
        <v/>
      </c>
      <c r="O16" s="4" t="str">
        <f t="shared" si="10"/>
        <v/>
      </c>
      <c r="P16" s="29"/>
      <c r="Q16" t="str">
        <f t="shared" si="11"/>
        <v/>
      </c>
      <c r="S16" s="4" t="str">
        <f t="shared" si="12"/>
        <v/>
      </c>
      <c r="T16" s="29"/>
      <c r="U16" t="str">
        <f t="shared" si="13"/>
        <v/>
      </c>
      <c r="W16" s="4" t="str">
        <f t="shared" si="14"/>
        <v/>
      </c>
    </row>
    <row r="17" spans="1:23" x14ac:dyDescent="0.3">
      <c r="A17" t="str">
        <f>TEXT(Setup!A16,"")</f>
        <v>Raider 2</v>
      </c>
      <c r="B17" t="str">
        <f>TEXT(Setup!B16,"")</f>
        <v>Mixed</v>
      </c>
      <c r="C17" s="6" t="s">
        <v>127</v>
      </c>
      <c r="D17" s="6"/>
      <c r="E17" s="4">
        <f t="shared" si="6"/>
        <v>5.0578703703703706E-3</v>
      </c>
      <c r="F17" cm="1">
        <f t="array" ref="F17">IF(ISNUMBER(E17),SUMPRODUCT((B$3:B$52=B17)*(E$3:E$52&lt;E17))+1,"")</f>
        <v>7</v>
      </c>
      <c r="G17">
        <f>_xlfn.XLOOKUP(A17,Run!A:A,Run!E:E,"")</f>
        <v>1.2997685185185185E-2</v>
      </c>
      <c r="H17" cm="1">
        <f t="array" ref="H17">IF(E17&lt;&gt;"",SUMPRODUCT((B$3:B$52=B17)*(I$3:I$52&lt;I17))+1,"")</f>
        <v>7</v>
      </c>
      <c r="I17">
        <f t="shared" si="7"/>
        <v>7.0129976851851854</v>
      </c>
      <c r="J17" t="b">
        <f t="shared" si="8"/>
        <v>1</v>
      </c>
      <c r="K17" t="e">
        <f t="shared" si="8"/>
        <v>#VALUE!</v>
      </c>
      <c r="L17" s="29"/>
      <c r="M17" t="str">
        <f t="shared" si="9"/>
        <v/>
      </c>
      <c r="O17" s="4" t="str">
        <f t="shared" si="10"/>
        <v/>
      </c>
      <c r="P17" s="29"/>
      <c r="Q17" t="str">
        <f t="shared" si="11"/>
        <v/>
      </c>
      <c r="S17" s="4" t="str">
        <f t="shared" si="12"/>
        <v/>
      </c>
      <c r="T17" s="29"/>
      <c r="U17" t="str">
        <f t="shared" si="13"/>
        <v/>
      </c>
      <c r="W17" s="4" t="str">
        <f t="shared" si="14"/>
        <v/>
      </c>
    </row>
    <row r="18" spans="1:23" x14ac:dyDescent="0.3">
      <c r="A18" t="str">
        <f>TEXT(Setup!A17,"")</f>
        <v/>
      </c>
      <c r="B18" t="str">
        <f>TEXT(Setup!B17,"")</f>
        <v/>
      </c>
      <c r="C18" s="6"/>
      <c r="D18" s="6"/>
      <c r="E18" s="4" t="str">
        <f t="shared" si="6"/>
        <v/>
      </c>
      <c r="F18" t="str" cm="1">
        <f t="array" ref="F18">IF(ISNUMBER(E18),SUMPRODUCT((B$3:B$52=B18)*(E$3:E$52&lt;E18))+1,"")</f>
        <v/>
      </c>
      <c r="G18" t="str">
        <f>_xlfn.XLOOKUP(A18,Run!A:A,Run!E:E,"")</f>
        <v/>
      </c>
      <c r="H18" t="str" cm="1">
        <f t="array" ref="H18">IF(E18&lt;&gt;"",SUMPRODUCT((B$3:B$52=B18)*(I$3:I$52&lt;I18))+1,"")</f>
        <v/>
      </c>
      <c r="I18" t="str">
        <f t="shared" si="7"/>
        <v/>
      </c>
      <c r="J18" t="e">
        <f t="shared" si="8"/>
        <v>#VALUE!</v>
      </c>
      <c r="K18" t="e">
        <f t="shared" si="8"/>
        <v>#VALUE!</v>
      </c>
      <c r="L18" s="29"/>
      <c r="M18" t="str">
        <f t="shared" si="9"/>
        <v/>
      </c>
      <c r="O18" s="4" t="str">
        <f t="shared" si="10"/>
        <v/>
      </c>
      <c r="P18" s="29"/>
      <c r="Q18" t="str">
        <f t="shared" si="11"/>
        <v/>
      </c>
      <c r="S18" s="4" t="str">
        <f t="shared" si="12"/>
        <v/>
      </c>
      <c r="T18" s="29"/>
      <c r="U18" t="str">
        <f t="shared" si="13"/>
        <v/>
      </c>
      <c r="W18" s="4" t="str">
        <f t="shared" si="14"/>
        <v/>
      </c>
    </row>
    <row r="19" spans="1:23" x14ac:dyDescent="0.3">
      <c r="A19" t="str">
        <f>TEXT(Setup!A18,"")</f>
        <v/>
      </c>
      <c r="B19" t="str">
        <f>TEXT(Setup!B18,"")</f>
        <v/>
      </c>
      <c r="C19" s="6"/>
      <c r="D19" s="6"/>
      <c r="E19" s="4" t="str">
        <f t="shared" si="6"/>
        <v/>
      </c>
      <c r="F19" t="str" cm="1">
        <f t="array" ref="F19">IF(ISNUMBER(E19),SUMPRODUCT((B$3:B$52=B19)*(E$3:E$52&lt;E19))+1,"")</f>
        <v/>
      </c>
      <c r="G19" t="str">
        <f>_xlfn.XLOOKUP(A19,Run!A:A,Run!E:E,"")</f>
        <v/>
      </c>
      <c r="H19" t="str" cm="1">
        <f t="array" ref="H19">IF(E19&lt;&gt;"",SUMPRODUCT((B$3:B$52=B19)*(I$3:I$52&lt;I19))+1,"")</f>
        <v/>
      </c>
      <c r="I19" t="str">
        <f t="shared" si="7"/>
        <v/>
      </c>
      <c r="J19" t="e">
        <f t="shared" si="8"/>
        <v>#VALUE!</v>
      </c>
      <c r="K19" t="e">
        <f t="shared" si="8"/>
        <v>#VALUE!</v>
      </c>
      <c r="L19" s="29"/>
      <c r="M19" t="str">
        <f t="shared" si="9"/>
        <v/>
      </c>
      <c r="O19" s="4" t="str">
        <f t="shared" si="10"/>
        <v/>
      </c>
      <c r="P19" s="29"/>
      <c r="Q19" t="str">
        <f t="shared" si="11"/>
        <v/>
      </c>
      <c r="S19" s="4" t="str">
        <f t="shared" si="12"/>
        <v/>
      </c>
      <c r="T19" s="29"/>
      <c r="U19" t="str">
        <f t="shared" si="13"/>
        <v/>
      </c>
      <c r="W19" s="4" t="str">
        <f t="shared" si="14"/>
        <v/>
      </c>
    </row>
    <row r="20" spans="1:23" x14ac:dyDescent="0.3">
      <c r="A20" t="str">
        <f>TEXT(Setup!A19,"")</f>
        <v/>
      </c>
      <c r="B20" t="str">
        <f>TEXT(Setup!B19,"")</f>
        <v/>
      </c>
      <c r="C20" s="6"/>
      <c r="D20" s="6"/>
      <c r="E20" s="4" t="str">
        <f t="shared" si="6"/>
        <v/>
      </c>
      <c r="F20" t="str" cm="1">
        <f t="array" ref="F20">IF(ISNUMBER(E20),SUMPRODUCT((B$3:B$52=B20)*(E$3:E$52&lt;E20))+1,"")</f>
        <v/>
      </c>
      <c r="G20" t="str">
        <f>_xlfn.XLOOKUP(A20,Run!A:A,Run!E:E,"")</f>
        <v/>
      </c>
      <c r="H20" t="str" cm="1">
        <f t="array" ref="H20">IF(E20&lt;&gt;"",SUMPRODUCT((B$3:B$52=B20)*(I$3:I$52&lt;I20))+1,"")</f>
        <v/>
      </c>
      <c r="I20" t="str">
        <f t="shared" si="7"/>
        <v/>
      </c>
      <c r="J20" t="e">
        <f t="shared" si="8"/>
        <v>#VALUE!</v>
      </c>
      <c r="K20" t="e">
        <f t="shared" si="8"/>
        <v>#VALUE!</v>
      </c>
      <c r="L20" s="29"/>
      <c r="M20" t="str">
        <f t="shared" si="9"/>
        <v/>
      </c>
      <c r="O20" s="4" t="str">
        <f t="shared" si="10"/>
        <v/>
      </c>
      <c r="P20" s="29"/>
      <c r="Q20" t="str">
        <f t="shared" si="11"/>
        <v/>
      </c>
      <c r="S20" s="4" t="str">
        <f t="shared" si="12"/>
        <v/>
      </c>
      <c r="T20" s="29"/>
      <c r="U20" t="str">
        <f t="shared" si="13"/>
        <v/>
      </c>
      <c r="W20" s="4" t="str">
        <f t="shared" si="14"/>
        <v/>
      </c>
    </row>
    <row r="21" spans="1:23" x14ac:dyDescent="0.3">
      <c r="A21" t="str">
        <f>TEXT(Setup!A20,"")</f>
        <v/>
      </c>
      <c r="B21" t="str">
        <f>TEXT(Setup!B20,"")</f>
        <v/>
      </c>
      <c r="C21" s="6"/>
      <c r="D21" s="6"/>
      <c r="E21" s="4" t="str">
        <f t="shared" si="6"/>
        <v/>
      </c>
      <c r="F21" t="str" cm="1">
        <f t="array" ref="F21">IF(ISNUMBER(E21),SUMPRODUCT((B$3:B$52=B21)*(E$3:E$52&lt;E21))+1,"")</f>
        <v/>
      </c>
      <c r="G21" t="str">
        <f>_xlfn.XLOOKUP(A21,Run!A:A,Run!E:E,"")</f>
        <v/>
      </c>
      <c r="H21" t="str" cm="1">
        <f t="array" ref="H21">IF(E21&lt;&gt;"",SUMPRODUCT((B$3:B$52=B21)*(I$3:I$52&lt;I21))+1,"")</f>
        <v/>
      </c>
      <c r="I21" t="str">
        <f t="shared" si="7"/>
        <v/>
      </c>
      <c r="J21" t="e">
        <f t="shared" si="8"/>
        <v>#VALUE!</v>
      </c>
      <c r="K21" t="e">
        <f t="shared" si="8"/>
        <v>#VALUE!</v>
      </c>
      <c r="L21" s="29"/>
      <c r="M21" t="str">
        <f t="shared" si="9"/>
        <v/>
      </c>
      <c r="O21" s="4" t="str">
        <f t="shared" si="10"/>
        <v/>
      </c>
      <c r="P21" s="29"/>
      <c r="Q21" t="str">
        <f t="shared" si="11"/>
        <v/>
      </c>
      <c r="S21" s="4" t="str">
        <f t="shared" si="12"/>
        <v/>
      </c>
      <c r="T21" s="29"/>
      <c r="U21" t="str">
        <f t="shared" si="13"/>
        <v/>
      </c>
      <c r="W21" s="4" t="str">
        <f t="shared" si="14"/>
        <v/>
      </c>
    </row>
    <row r="22" spans="1:23" x14ac:dyDescent="0.3">
      <c r="A22" t="str">
        <f>TEXT(Setup!A21,"")</f>
        <v/>
      </c>
      <c r="B22" t="str">
        <f>TEXT(Setup!B21,"")</f>
        <v/>
      </c>
      <c r="C22" s="6"/>
      <c r="D22" s="6"/>
      <c r="E22" s="4" t="str">
        <f t="shared" si="6"/>
        <v/>
      </c>
      <c r="F22" t="str" cm="1">
        <f t="array" ref="F22">IF(ISNUMBER(E22),SUMPRODUCT((B$3:B$52=B22)*(E$3:E$52&lt;E22))+1,"")</f>
        <v/>
      </c>
      <c r="G22" t="str">
        <f>_xlfn.XLOOKUP(A22,Run!A:A,Run!E:E,"")</f>
        <v/>
      </c>
      <c r="H22" t="str" cm="1">
        <f t="array" ref="H22">IF(E22&lt;&gt;"",SUMPRODUCT((B$3:B$52=B22)*(I$3:I$52&lt;I22))+1,"")</f>
        <v/>
      </c>
      <c r="I22" t="str">
        <f t="shared" si="7"/>
        <v/>
      </c>
      <c r="J22" t="e">
        <f t="shared" si="8"/>
        <v>#VALUE!</v>
      </c>
      <c r="K22" t="e">
        <f t="shared" si="8"/>
        <v>#VALUE!</v>
      </c>
      <c r="L22" s="29"/>
      <c r="M22" t="str">
        <f t="shared" si="9"/>
        <v/>
      </c>
      <c r="O22" s="4" t="str">
        <f t="shared" si="10"/>
        <v/>
      </c>
      <c r="P22" s="29"/>
      <c r="Q22" t="str">
        <f t="shared" si="11"/>
        <v/>
      </c>
      <c r="S22" s="4" t="str">
        <f t="shared" si="12"/>
        <v/>
      </c>
      <c r="T22" s="29"/>
      <c r="U22" t="str">
        <f t="shared" si="13"/>
        <v/>
      </c>
      <c r="W22" s="4" t="str">
        <f t="shared" si="14"/>
        <v/>
      </c>
    </row>
    <row r="23" spans="1:23" x14ac:dyDescent="0.3">
      <c r="A23" t="str">
        <f>TEXT(Setup!A22,"")</f>
        <v/>
      </c>
      <c r="B23" t="str">
        <f>TEXT(Setup!B22,"")</f>
        <v/>
      </c>
      <c r="C23" s="6"/>
      <c r="D23" s="6"/>
      <c r="E23" s="4" t="str">
        <f t="shared" si="6"/>
        <v/>
      </c>
      <c r="F23" t="str" cm="1">
        <f t="array" ref="F23">IF(ISNUMBER(E23),SUMPRODUCT((B$3:B$52=B23)*(E$3:E$52&lt;E23))+1,"")</f>
        <v/>
      </c>
      <c r="G23" t="str">
        <f>_xlfn.XLOOKUP(A23,Run!A:A,Run!E:E,"")</f>
        <v/>
      </c>
      <c r="H23" t="str" cm="1">
        <f t="array" ref="H23">IF(E23&lt;&gt;"",SUMPRODUCT((B$3:B$52=B23)*(I$3:I$52&lt;I23))+1,"")</f>
        <v/>
      </c>
      <c r="I23" t="str">
        <f t="shared" si="7"/>
        <v/>
      </c>
      <c r="J23" t="e">
        <f t="shared" si="8"/>
        <v>#VALUE!</v>
      </c>
      <c r="K23" t="e">
        <f t="shared" si="8"/>
        <v>#VALUE!</v>
      </c>
      <c r="L23" s="29"/>
      <c r="M23" t="str">
        <f t="shared" si="9"/>
        <v/>
      </c>
      <c r="O23" s="4" t="str">
        <f t="shared" si="10"/>
        <v/>
      </c>
      <c r="P23" s="29"/>
      <c r="Q23" t="str">
        <f t="shared" si="11"/>
        <v/>
      </c>
      <c r="S23" s="4" t="str">
        <f t="shared" si="12"/>
        <v/>
      </c>
      <c r="T23" s="29"/>
      <c r="U23" t="str">
        <f t="shared" si="13"/>
        <v/>
      </c>
      <c r="W23" s="4" t="str">
        <f t="shared" si="14"/>
        <v/>
      </c>
    </row>
    <row r="24" spans="1:23" x14ac:dyDescent="0.3">
      <c r="A24" t="str">
        <f>TEXT(Setup!A23,"")</f>
        <v/>
      </c>
      <c r="B24" t="str">
        <f>TEXT(Setup!B23,"")</f>
        <v/>
      </c>
      <c r="C24" s="6"/>
      <c r="D24" s="6"/>
      <c r="E24" s="4" t="str">
        <f t="shared" si="6"/>
        <v/>
      </c>
      <c r="F24" t="str" cm="1">
        <f t="array" ref="F24">IF(ISNUMBER(E24),SUMPRODUCT((B$3:B$52=B24)*(E$3:E$52&lt;E24))+1,"")</f>
        <v/>
      </c>
      <c r="G24" t="str">
        <f>_xlfn.XLOOKUP(A24,Run!A:A,Run!E:E,"")</f>
        <v/>
      </c>
      <c r="H24" t="str" cm="1">
        <f t="array" ref="H24">IF(E24&lt;&gt;"",SUMPRODUCT((B$3:B$52=B24)*(I$3:I$52&lt;I24))+1,"")</f>
        <v/>
      </c>
      <c r="I24" t="str">
        <f t="shared" si="7"/>
        <v/>
      </c>
      <c r="J24" t="e">
        <f t="shared" si="8"/>
        <v>#VALUE!</v>
      </c>
      <c r="K24" t="e">
        <f t="shared" si="8"/>
        <v>#VALUE!</v>
      </c>
      <c r="L24" s="29"/>
      <c r="M24" t="str">
        <f t="shared" si="9"/>
        <v/>
      </c>
      <c r="O24" s="4" t="str">
        <f t="shared" si="10"/>
        <v/>
      </c>
      <c r="P24" s="29"/>
      <c r="Q24" t="str">
        <f t="shared" si="11"/>
        <v/>
      </c>
      <c r="S24" s="4" t="str">
        <f t="shared" si="12"/>
        <v/>
      </c>
      <c r="T24" s="29"/>
      <c r="U24" t="str">
        <f t="shared" si="13"/>
        <v/>
      </c>
      <c r="W24" s="4" t="str">
        <f t="shared" si="14"/>
        <v/>
      </c>
    </row>
    <row r="25" spans="1:23" x14ac:dyDescent="0.3">
      <c r="A25" t="str">
        <f>TEXT(Setup!A24,"")</f>
        <v/>
      </c>
      <c r="B25" t="str">
        <f>TEXT(Setup!B24,"")</f>
        <v/>
      </c>
      <c r="C25" s="6"/>
      <c r="D25" s="6"/>
      <c r="E25" s="4" t="str">
        <f t="shared" si="6"/>
        <v/>
      </c>
      <c r="F25" t="str" cm="1">
        <f t="array" ref="F25">IF(ISNUMBER(E25),SUMPRODUCT((B$3:B$52=B25)*(E$3:E$52&lt;E25))+1,"")</f>
        <v/>
      </c>
      <c r="G25" t="str">
        <f>_xlfn.XLOOKUP(A25,Run!A:A,Run!E:E,"")</f>
        <v/>
      </c>
      <c r="H25" t="str" cm="1">
        <f t="array" ref="H25">IF(E25&lt;&gt;"",SUMPRODUCT((B$3:B$52=B25)*(I$3:I$52&lt;I25))+1,"")</f>
        <v/>
      </c>
      <c r="I25" t="str">
        <f t="shared" si="7"/>
        <v/>
      </c>
      <c r="J25" t="e">
        <f t="shared" si="8"/>
        <v>#VALUE!</v>
      </c>
      <c r="K25" t="e">
        <f t="shared" si="8"/>
        <v>#VALUE!</v>
      </c>
      <c r="L25" s="29"/>
      <c r="M25" t="str">
        <f t="shared" si="9"/>
        <v/>
      </c>
      <c r="O25" s="4" t="str">
        <f t="shared" si="10"/>
        <v/>
      </c>
      <c r="P25" s="29"/>
      <c r="Q25" t="str">
        <f t="shared" si="11"/>
        <v/>
      </c>
      <c r="S25" s="4" t="str">
        <f t="shared" si="12"/>
        <v/>
      </c>
      <c r="T25" s="29"/>
      <c r="U25" t="str">
        <f t="shared" si="13"/>
        <v/>
      </c>
      <c r="W25" s="4" t="str">
        <f t="shared" si="14"/>
        <v/>
      </c>
    </row>
    <row r="26" spans="1:23" x14ac:dyDescent="0.3">
      <c r="A26" t="str">
        <f>TEXT(Setup!A25,"")</f>
        <v/>
      </c>
      <c r="B26" t="str">
        <f>TEXT(Setup!B25,"")</f>
        <v/>
      </c>
      <c r="C26" s="6"/>
      <c r="D26" s="6"/>
      <c r="E26" s="4" t="str">
        <f t="shared" si="6"/>
        <v/>
      </c>
      <c r="F26" t="str" cm="1">
        <f t="array" ref="F26">IF(ISNUMBER(E26),SUMPRODUCT((B$3:B$52=B26)*(E$3:E$52&lt;E26))+1,"")</f>
        <v/>
      </c>
      <c r="G26" t="str">
        <f>_xlfn.XLOOKUP(A26,Run!A:A,Run!E:E,"")</f>
        <v/>
      </c>
      <c r="H26" t="str" cm="1">
        <f t="array" ref="H26">IF(E26&lt;&gt;"",SUMPRODUCT((B$3:B$52=B26)*(I$3:I$52&lt;I26))+1,"")</f>
        <v/>
      </c>
      <c r="I26" t="str">
        <f t="shared" si="7"/>
        <v/>
      </c>
      <c r="J26" t="e">
        <f t="shared" si="8"/>
        <v>#VALUE!</v>
      </c>
      <c r="K26" t="e">
        <f t="shared" si="8"/>
        <v>#VALUE!</v>
      </c>
      <c r="L26" s="29"/>
      <c r="M26" t="str">
        <f t="shared" si="9"/>
        <v/>
      </c>
      <c r="O26" s="4" t="str">
        <f t="shared" si="10"/>
        <v/>
      </c>
      <c r="P26" s="29"/>
      <c r="Q26" t="str">
        <f t="shared" si="11"/>
        <v/>
      </c>
      <c r="S26" s="4" t="str">
        <f t="shared" si="12"/>
        <v/>
      </c>
      <c r="T26" s="29"/>
      <c r="U26" t="str">
        <f t="shared" si="13"/>
        <v/>
      </c>
      <c r="W26" s="4" t="str">
        <f t="shared" si="14"/>
        <v/>
      </c>
    </row>
    <row r="27" spans="1:23" x14ac:dyDescent="0.3">
      <c r="A27" t="str">
        <f>TEXT(Setup!A26,"")</f>
        <v/>
      </c>
      <c r="B27" t="str">
        <f>TEXT(Setup!B26,"")</f>
        <v/>
      </c>
      <c r="C27" s="6"/>
      <c r="D27" s="6"/>
      <c r="E27" s="4" t="str">
        <f t="shared" si="6"/>
        <v/>
      </c>
      <c r="F27" t="str" cm="1">
        <f t="array" ref="F27">IF(ISNUMBER(E27),SUMPRODUCT((B$3:B$52=B27)*(E$3:E$52&lt;E27))+1,"")</f>
        <v/>
      </c>
      <c r="G27" t="str">
        <f>_xlfn.XLOOKUP(A27,Run!A:A,Run!E:E,"")</f>
        <v/>
      </c>
      <c r="H27" t="str" cm="1">
        <f t="array" ref="H27">IF(E27&lt;&gt;"",SUMPRODUCT((B$3:B$52=B27)*(I$3:I$52&lt;I27))+1,"")</f>
        <v/>
      </c>
      <c r="I27" t="str">
        <f t="shared" si="7"/>
        <v/>
      </c>
      <c r="J27" t="e">
        <f t="shared" si="8"/>
        <v>#VALUE!</v>
      </c>
      <c r="K27" t="e">
        <f t="shared" si="8"/>
        <v>#VALUE!</v>
      </c>
      <c r="L27" s="29"/>
      <c r="M27" t="str">
        <f t="shared" si="9"/>
        <v/>
      </c>
      <c r="O27" s="4" t="str">
        <f t="shared" si="10"/>
        <v/>
      </c>
      <c r="P27" s="29"/>
      <c r="Q27" t="str">
        <f t="shared" si="11"/>
        <v/>
      </c>
      <c r="S27" s="4" t="str">
        <f t="shared" si="12"/>
        <v/>
      </c>
      <c r="T27" s="29"/>
      <c r="U27" t="str">
        <f t="shared" si="13"/>
        <v/>
      </c>
      <c r="W27" s="4" t="str">
        <f t="shared" si="14"/>
        <v/>
      </c>
    </row>
    <row r="28" spans="1:23" x14ac:dyDescent="0.3">
      <c r="A28" t="str">
        <f>TEXT(Setup!A27,"")</f>
        <v/>
      </c>
      <c r="B28" t="str">
        <f>TEXT(Setup!B27,"")</f>
        <v/>
      </c>
      <c r="C28" s="6"/>
      <c r="D28" s="6"/>
      <c r="E28" s="4" t="str">
        <f t="shared" si="6"/>
        <v/>
      </c>
      <c r="F28" t="str" cm="1">
        <f t="array" ref="F28">IF(ISNUMBER(E28),SUMPRODUCT((B$3:B$52=B28)*(E$3:E$52&lt;E28))+1,"")</f>
        <v/>
      </c>
      <c r="G28" t="str">
        <f>_xlfn.XLOOKUP(A28,Run!A:A,Run!E:E,"")</f>
        <v/>
      </c>
      <c r="H28" t="str" cm="1">
        <f t="array" ref="H28">IF(E28&lt;&gt;"",SUMPRODUCT((B$3:B$52=B28)*(I$3:I$52&lt;I28))+1,"")</f>
        <v/>
      </c>
      <c r="I28" t="str">
        <f t="shared" si="7"/>
        <v/>
      </c>
      <c r="J28" t="e">
        <f t="shared" si="8"/>
        <v>#VALUE!</v>
      </c>
      <c r="K28" t="e">
        <f t="shared" si="8"/>
        <v>#VALUE!</v>
      </c>
      <c r="L28" s="29"/>
      <c r="M28" t="str">
        <f t="shared" si="9"/>
        <v/>
      </c>
      <c r="O28" s="4" t="str">
        <f t="shared" si="10"/>
        <v/>
      </c>
      <c r="P28" s="29"/>
      <c r="Q28" t="str">
        <f t="shared" si="11"/>
        <v/>
      </c>
      <c r="S28" s="4" t="str">
        <f t="shared" si="12"/>
        <v/>
      </c>
      <c r="T28" s="29"/>
      <c r="U28" t="str">
        <f t="shared" si="13"/>
        <v/>
      </c>
      <c r="W28" s="4" t="str">
        <f t="shared" si="14"/>
        <v/>
      </c>
    </row>
    <row r="29" spans="1:23" x14ac:dyDescent="0.3">
      <c r="A29" t="str">
        <f>TEXT(Setup!A28,"")</f>
        <v/>
      </c>
      <c r="B29" t="str">
        <f>TEXT(Setup!B28,"")</f>
        <v/>
      </c>
      <c r="C29" s="6"/>
      <c r="D29" s="6"/>
      <c r="E29" s="4" t="str">
        <f t="shared" si="6"/>
        <v/>
      </c>
      <c r="F29" t="str" cm="1">
        <f t="array" ref="F29">IF(ISNUMBER(E29),SUMPRODUCT((B$3:B$52=B29)*(E$3:E$52&lt;E29))+1,"")</f>
        <v/>
      </c>
      <c r="G29" t="str">
        <f>_xlfn.XLOOKUP(A29,Run!A:A,Run!E:E,"")</f>
        <v/>
      </c>
      <c r="H29" t="str" cm="1">
        <f t="array" ref="H29">IF(E29&lt;&gt;"",SUMPRODUCT((B$3:B$52=B29)*(I$3:I$52&lt;I29))+1,"")</f>
        <v/>
      </c>
      <c r="I29" t="str">
        <f t="shared" si="7"/>
        <v/>
      </c>
      <c r="J29" t="e">
        <f t="shared" si="8"/>
        <v>#VALUE!</v>
      </c>
      <c r="K29" t="e">
        <f t="shared" si="8"/>
        <v>#VALUE!</v>
      </c>
      <c r="L29" s="29"/>
      <c r="M29" t="str">
        <f t="shared" si="9"/>
        <v/>
      </c>
      <c r="O29" s="4" t="str">
        <f t="shared" si="10"/>
        <v/>
      </c>
      <c r="P29" s="29"/>
      <c r="Q29" t="str">
        <f t="shared" si="11"/>
        <v/>
      </c>
      <c r="S29" s="4" t="str">
        <f t="shared" si="12"/>
        <v/>
      </c>
      <c r="T29" s="29"/>
      <c r="U29" t="str">
        <f t="shared" si="13"/>
        <v/>
      </c>
      <c r="W29" s="4" t="str">
        <f t="shared" si="14"/>
        <v/>
      </c>
    </row>
    <row r="30" spans="1:23" x14ac:dyDescent="0.3">
      <c r="A30" t="str">
        <f>TEXT(Setup!A29,"")</f>
        <v/>
      </c>
      <c r="B30" t="str">
        <f>TEXT(Setup!B29,"")</f>
        <v/>
      </c>
      <c r="C30" s="6"/>
      <c r="D30" s="6"/>
      <c r="E30" s="4" t="str">
        <f t="shared" si="6"/>
        <v/>
      </c>
      <c r="F30" t="str" cm="1">
        <f t="array" ref="F30">IF(ISNUMBER(E30),SUMPRODUCT((B$3:B$52=B30)*(E$3:E$52&lt;E30))+1,"")</f>
        <v/>
      </c>
      <c r="G30" t="str">
        <f>_xlfn.XLOOKUP(A30,Run!A:A,Run!E:E,"")</f>
        <v/>
      </c>
      <c r="H30" t="str" cm="1">
        <f t="array" ref="H30">IF(E30&lt;&gt;"",SUMPRODUCT((B$3:B$52=B30)*(I$3:I$52&lt;I30))+1,"")</f>
        <v/>
      </c>
      <c r="I30" t="str">
        <f t="shared" si="7"/>
        <v/>
      </c>
      <c r="J30" t="e">
        <f t="shared" si="8"/>
        <v>#VALUE!</v>
      </c>
      <c r="K30" t="e">
        <f t="shared" si="8"/>
        <v>#VALUE!</v>
      </c>
      <c r="L30" s="29"/>
      <c r="M30" t="str">
        <f t="shared" si="9"/>
        <v/>
      </c>
      <c r="O30" s="4" t="str">
        <f t="shared" si="10"/>
        <v/>
      </c>
      <c r="P30" s="29"/>
      <c r="Q30" t="str">
        <f t="shared" si="11"/>
        <v/>
      </c>
      <c r="S30" s="4" t="str">
        <f t="shared" si="12"/>
        <v/>
      </c>
      <c r="T30" s="29"/>
      <c r="U30" t="str">
        <f t="shared" si="13"/>
        <v/>
      </c>
      <c r="W30" s="4" t="str">
        <f t="shared" si="14"/>
        <v/>
      </c>
    </row>
    <row r="31" spans="1:23" x14ac:dyDescent="0.3">
      <c r="A31" t="str">
        <f>TEXT(Setup!A30,"")</f>
        <v/>
      </c>
      <c r="B31" t="str">
        <f>TEXT(Setup!B30,"")</f>
        <v/>
      </c>
      <c r="C31" s="6"/>
      <c r="D31" s="6"/>
      <c r="E31" s="4" t="str">
        <f t="shared" si="6"/>
        <v/>
      </c>
      <c r="F31" t="str" cm="1">
        <f t="array" ref="F31">IF(ISNUMBER(E31),SUMPRODUCT((B$3:B$52=B31)*(E$3:E$52&lt;E31))+1,"")</f>
        <v/>
      </c>
      <c r="G31" t="str">
        <f>_xlfn.XLOOKUP(A31,Run!A:A,Run!E:E,"")</f>
        <v/>
      </c>
      <c r="H31" t="str" cm="1">
        <f t="array" ref="H31">IF(E31&lt;&gt;"",SUMPRODUCT((B$3:B$52=B31)*(I$3:I$52&lt;I31))+1,"")</f>
        <v/>
      </c>
      <c r="I31" t="str">
        <f t="shared" si="7"/>
        <v/>
      </c>
      <c r="J31" t="e">
        <f t="shared" si="8"/>
        <v>#VALUE!</v>
      </c>
      <c r="K31" t="e">
        <f t="shared" si="8"/>
        <v>#VALUE!</v>
      </c>
      <c r="L31" s="29"/>
      <c r="M31" t="str">
        <f t="shared" si="9"/>
        <v/>
      </c>
      <c r="O31" s="4" t="str">
        <f t="shared" si="10"/>
        <v/>
      </c>
      <c r="P31" s="29"/>
      <c r="Q31" t="str">
        <f t="shared" si="11"/>
        <v/>
      </c>
      <c r="S31" s="4" t="str">
        <f t="shared" si="12"/>
        <v/>
      </c>
      <c r="T31" s="29"/>
      <c r="U31" t="str">
        <f t="shared" si="13"/>
        <v/>
      </c>
      <c r="W31" s="4" t="str">
        <f t="shared" si="14"/>
        <v/>
      </c>
    </row>
    <row r="32" spans="1:23" x14ac:dyDescent="0.3">
      <c r="A32" t="str">
        <f>TEXT(Setup!A31,"")</f>
        <v/>
      </c>
      <c r="B32" t="str">
        <f>TEXT(Setup!B31,"")</f>
        <v/>
      </c>
      <c r="C32" s="6"/>
      <c r="D32" s="6"/>
      <c r="E32" s="4" t="str">
        <f t="shared" si="6"/>
        <v/>
      </c>
      <c r="F32" t="str" cm="1">
        <f t="array" ref="F32">IF(ISNUMBER(E32),SUMPRODUCT((B$3:B$52=B32)*(E$3:E$52&lt;E32))+1,"")</f>
        <v/>
      </c>
      <c r="G32" t="str">
        <f>_xlfn.XLOOKUP(A32,Run!A:A,Run!E:E,"")</f>
        <v/>
      </c>
      <c r="H32" t="str" cm="1">
        <f t="array" ref="H32">IF(E32&lt;&gt;"",SUMPRODUCT((B$3:B$52=B32)*(I$3:I$52&lt;I32))+1,"")</f>
        <v/>
      </c>
      <c r="I32" t="str">
        <f t="shared" si="7"/>
        <v/>
      </c>
      <c r="J32" t="e">
        <f t="shared" si="8"/>
        <v>#VALUE!</v>
      </c>
      <c r="K32" t="e">
        <f t="shared" si="8"/>
        <v>#VALUE!</v>
      </c>
      <c r="L32" s="29"/>
      <c r="M32" t="str">
        <f t="shared" si="9"/>
        <v/>
      </c>
      <c r="O32" s="4" t="str">
        <f t="shared" si="10"/>
        <v/>
      </c>
      <c r="P32" s="29"/>
      <c r="Q32" t="str">
        <f t="shared" si="11"/>
        <v/>
      </c>
      <c r="S32" s="4" t="str">
        <f t="shared" si="12"/>
        <v/>
      </c>
      <c r="T32" s="29"/>
      <c r="U32" t="str">
        <f t="shared" si="13"/>
        <v/>
      </c>
      <c r="W32" s="4" t="str">
        <f t="shared" si="14"/>
        <v/>
      </c>
    </row>
    <row r="33" spans="1:23" x14ac:dyDescent="0.3">
      <c r="A33" t="str">
        <f>TEXT(Setup!A32,"")</f>
        <v/>
      </c>
      <c r="B33" t="str">
        <f>TEXT(Setup!B32,"")</f>
        <v/>
      </c>
      <c r="C33" s="6"/>
      <c r="D33" s="6"/>
      <c r="E33" s="4" t="str">
        <f t="shared" si="6"/>
        <v/>
      </c>
      <c r="F33" t="str" cm="1">
        <f t="array" ref="F33">IF(ISNUMBER(E33),SUMPRODUCT((B$3:B$52=B33)*(E$3:E$52&lt;E33))+1,"")</f>
        <v/>
      </c>
      <c r="G33" t="str">
        <f>_xlfn.XLOOKUP(A33,Run!A:A,Run!E:E,"")</f>
        <v/>
      </c>
      <c r="H33" t="str" cm="1">
        <f t="array" ref="H33">IF(E33&lt;&gt;"",SUMPRODUCT((B$3:B$52=B33)*(I$3:I$52&lt;I33))+1,"")</f>
        <v/>
      </c>
      <c r="I33" t="str">
        <f t="shared" si="7"/>
        <v/>
      </c>
      <c r="J33" t="e">
        <f t="shared" si="8"/>
        <v>#VALUE!</v>
      </c>
      <c r="K33" t="e">
        <f t="shared" si="8"/>
        <v>#VALUE!</v>
      </c>
      <c r="L33" s="29"/>
      <c r="M33" t="str">
        <f t="shared" si="9"/>
        <v/>
      </c>
      <c r="O33" s="4" t="str">
        <f t="shared" si="10"/>
        <v/>
      </c>
      <c r="P33" s="29"/>
      <c r="Q33" t="str">
        <f t="shared" si="11"/>
        <v/>
      </c>
      <c r="S33" s="4" t="str">
        <f t="shared" si="12"/>
        <v/>
      </c>
      <c r="T33" s="29"/>
      <c r="U33" t="str">
        <f t="shared" si="13"/>
        <v/>
      </c>
      <c r="W33" s="4" t="str">
        <f t="shared" si="14"/>
        <v/>
      </c>
    </row>
    <row r="34" spans="1:23" x14ac:dyDescent="0.3">
      <c r="A34" t="str">
        <f>TEXT(Setup!A33,"")</f>
        <v/>
      </c>
      <c r="B34" t="str">
        <f>TEXT(Setup!B33,"")</f>
        <v/>
      </c>
      <c r="C34" s="6"/>
      <c r="D34" s="6"/>
      <c r="E34" s="4" t="str">
        <f t="shared" si="6"/>
        <v/>
      </c>
      <c r="F34" t="str" cm="1">
        <f t="array" ref="F34">IF(ISNUMBER(E34),SUMPRODUCT((B$3:B$52=B34)*(E$3:E$52&lt;E34))+1,"")</f>
        <v/>
      </c>
      <c r="G34" t="str">
        <f>_xlfn.XLOOKUP(A34,Run!A:A,Run!E:E,"")</f>
        <v/>
      </c>
      <c r="H34" t="str" cm="1">
        <f t="array" ref="H34">IF(E34&lt;&gt;"",SUMPRODUCT((B$3:B$52=B34)*(I$3:I$52&lt;I34))+1,"")</f>
        <v/>
      </c>
      <c r="I34" t="str">
        <f t="shared" si="7"/>
        <v/>
      </c>
      <c r="J34" t="e">
        <f t="shared" si="8"/>
        <v>#VALUE!</v>
      </c>
      <c r="K34" t="e">
        <f t="shared" si="8"/>
        <v>#VALUE!</v>
      </c>
      <c r="L34" s="29"/>
      <c r="M34" t="str">
        <f t="shared" si="9"/>
        <v/>
      </c>
      <c r="O34" s="4" t="str">
        <f t="shared" si="10"/>
        <v/>
      </c>
      <c r="P34" s="29"/>
      <c r="Q34" t="str">
        <f t="shared" si="11"/>
        <v/>
      </c>
      <c r="S34" s="4" t="str">
        <f t="shared" si="12"/>
        <v/>
      </c>
      <c r="T34" s="29"/>
      <c r="U34" t="str">
        <f t="shared" si="13"/>
        <v/>
      </c>
      <c r="W34" s="4" t="str">
        <f t="shared" si="14"/>
        <v/>
      </c>
    </row>
    <row r="35" spans="1:23" x14ac:dyDescent="0.3">
      <c r="A35" t="str">
        <f>TEXT(Setup!A34,"")</f>
        <v/>
      </c>
      <c r="B35" t="str">
        <f>TEXT(Setup!B34,"")</f>
        <v/>
      </c>
      <c r="C35" s="6"/>
      <c r="D35" s="6"/>
      <c r="E35" s="4" t="str">
        <f t="shared" si="6"/>
        <v/>
      </c>
      <c r="F35" t="str" cm="1">
        <f t="array" ref="F35">IF(ISNUMBER(E35),SUMPRODUCT((B$3:B$52=B35)*(E$3:E$52&lt;E35))+1,"")</f>
        <v/>
      </c>
      <c r="G35" t="str">
        <f>_xlfn.XLOOKUP(A35,Run!A:A,Run!E:E,"")</f>
        <v/>
      </c>
      <c r="H35" t="str" cm="1">
        <f t="array" ref="H35">IF(E35&lt;&gt;"",SUMPRODUCT((B$3:B$52=B35)*(I$3:I$52&lt;I35))+1,"")</f>
        <v/>
      </c>
      <c r="I35" t="str">
        <f t="shared" si="7"/>
        <v/>
      </c>
      <c r="J35" t="e">
        <f t="shared" si="8"/>
        <v>#VALUE!</v>
      </c>
      <c r="K35" t="e">
        <f t="shared" si="8"/>
        <v>#VALUE!</v>
      </c>
      <c r="L35" s="29"/>
      <c r="M35" t="str">
        <f t="shared" si="9"/>
        <v/>
      </c>
      <c r="O35" s="4" t="str">
        <f t="shared" si="10"/>
        <v/>
      </c>
      <c r="P35" s="29"/>
      <c r="Q35" t="str">
        <f t="shared" si="11"/>
        <v/>
      </c>
      <c r="S35" s="4" t="str">
        <f t="shared" si="12"/>
        <v/>
      </c>
      <c r="T35" s="29"/>
      <c r="U35" t="str">
        <f t="shared" si="13"/>
        <v/>
      </c>
      <c r="W35" s="4" t="str">
        <f t="shared" si="14"/>
        <v/>
      </c>
    </row>
    <row r="36" spans="1:23" x14ac:dyDescent="0.3">
      <c r="A36" t="str">
        <f>TEXT(Setup!A35,"")</f>
        <v/>
      </c>
      <c r="B36" t="str">
        <f>TEXT(Setup!B35,"")</f>
        <v/>
      </c>
      <c r="C36" s="6"/>
      <c r="D36" s="6"/>
      <c r="E36" s="4" t="str">
        <f t="shared" si="6"/>
        <v/>
      </c>
      <c r="F36" t="str" cm="1">
        <f t="array" ref="F36">IF(ISNUMBER(E36),SUMPRODUCT((B$3:B$52=B36)*(E$3:E$52&lt;E36))+1,"")</f>
        <v/>
      </c>
      <c r="G36" t="str">
        <f>_xlfn.XLOOKUP(A36,Run!A:A,Run!E:E,"")</f>
        <v/>
      </c>
      <c r="H36" t="str" cm="1">
        <f t="array" ref="H36">IF(E36&lt;&gt;"",SUMPRODUCT((B$3:B$52=B36)*(I$3:I$52&lt;I36))+1,"")</f>
        <v/>
      </c>
      <c r="I36" t="str">
        <f t="shared" si="7"/>
        <v/>
      </c>
      <c r="J36" t="e">
        <f t="shared" si="8"/>
        <v>#VALUE!</v>
      </c>
      <c r="K36" t="e">
        <f t="shared" si="8"/>
        <v>#VALUE!</v>
      </c>
      <c r="L36" s="29"/>
      <c r="M36" t="str">
        <f t="shared" si="9"/>
        <v/>
      </c>
      <c r="O36" s="4" t="str">
        <f t="shared" si="10"/>
        <v/>
      </c>
      <c r="P36" s="29"/>
      <c r="Q36" t="str">
        <f t="shared" si="11"/>
        <v/>
      </c>
      <c r="S36" s="4" t="str">
        <f t="shared" si="12"/>
        <v/>
      </c>
      <c r="T36" s="29"/>
      <c r="U36" t="str">
        <f t="shared" si="13"/>
        <v/>
      </c>
      <c r="W36" s="4" t="str">
        <f t="shared" si="14"/>
        <v/>
      </c>
    </row>
    <row r="37" spans="1:23" x14ac:dyDescent="0.3">
      <c r="A37" t="str">
        <f>TEXT(Setup!A36,"")</f>
        <v/>
      </c>
      <c r="B37" t="str">
        <f>TEXT(Setup!B36,"")</f>
        <v/>
      </c>
      <c r="C37" s="6"/>
      <c r="D37" s="6"/>
      <c r="E37" s="4" t="str">
        <f t="shared" si="6"/>
        <v/>
      </c>
      <c r="F37" t="str" cm="1">
        <f t="array" ref="F37">IF(ISNUMBER(E37),SUMPRODUCT((B$3:B$52=B37)*(E$3:E$52&lt;E37))+1,"")</f>
        <v/>
      </c>
      <c r="G37" t="str">
        <f>_xlfn.XLOOKUP(A37,Run!A:A,Run!E:E,"")</f>
        <v/>
      </c>
      <c r="H37" t="str" cm="1">
        <f t="array" ref="H37">IF(E37&lt;&gt;"",SUMPRODUCT((B$3:B$52=B37)*(I$3:I$52&lt;I37))+1,"")</f>
        <v/>
      </c>
      <c r="I37" t="str">
        <f t="shared" si="7"/>
        <v/>
      </c>
      <c r="J37" t="e">
        <f t="shared" si="8"/>
        <v>#VALUE!</v>
      </c>
      <c r="K37" t="e">
        <f t="shared" si="8"/>
        <v>#VALUE!</v>
      </c>
      <c r="L37" s="29"/>
      <c r="M37" t="str">
        <f t="shared" si="9"/>
        <v/>
      </c>
      <c r="O37" s="4" t="str">
        <f t="shared" si="10"/>
        <v/>
      </c>
      <c r="P37" s="29"/>
      <c r="Q37" t="str">
        <f t="shared" si="11"/>
        <v/>
      </c>
      <c r="S37" s="4" t="str">
        <f t="shared" si="12"/>
        <v/>
      </c>
      <c r="T37" s="29"/>
      <c r="U37" t="str">
        <f t="shared" si="13"/>
        <v/>
      </c>
      <c r="W37" s="4" t="str">
        <f t="shared" si="14"/>
        <v/>
      </c>
    </row>
    <row r="38" spans="1:23" x14ac:dyDescent="0.3">
      <c r="A38" t="str">
        <f>TEXT(Setup!A37,"")</f>
        <v/>
      </c>
      <c r="B38" t="str">
        <f>TEXT(Setup!B37,"")</f>
        <v/>
      </c>
      <c r="C38" s="6"/>
      <c r="D38" s="6"/>
      <c r="E38" s="4" t="str">
        <f t="shared" si="6"/>
        <v/>
      </c>
      <c r="F38" t="str" cm="1">
        <f t="array" ref="F38">IF(ISNUMBER(E38),SUMPRODUCT((B$3:B$52=B38)*(E$3:E$52&lt;E38))+1,"")</f>
        <v/>
      </c>
      <c r="G38" t="str">
        <f>_xlfn.XLOOKUP(A38,Run!A:A,Run!E:E,"")</f>
        <v/>
      </c>
      <c r="H38" t="str" cm="1">
        <f t="array" ref="H38">IF(E38&lt;&gt;"",SUMPRODUCT((B$3:B$52=B38)*(I$3:I$52&lt;I38))+1,"")</f>
        <v/>
      </c>
      <c r="I38" t="str">
        <f t="shared" si="7"/>
        <v/>
      </c>
      <c r="J38" t="e">
        <f t="shared" si="8"/>
        <v>#VALUE!</v>
      </c>
      <c r="K38" t="e">
        <f t="shared" si="8"/>
        <v>#VALUE!</v>
      </c>
      <c r="L38" s="29"/>
      <c r="M38" t="str">
        <f t="shared" si="9"/>
        <v/>
      </c>
      <c r="O38" s="4" t="str">
        <f t="shared" si="10"/>
        <v/>
      </c>
      <c r="P38" s="29"/>
      <c r="Q38" t="str">
        <f t="shared" si="11"/>
        <v/>
      </c>
      <c r="S38" s="4" t="str">
        <f t="shared" si="12"/>
        <v/>
      </c>
      <c r="T38" s="29"/>
      <c r="U38" t="str">
        <f t="shared" si="13"/>
        <v/>
      </c>
      <c r="W38" s="4" t="str">
        <f t="shared" si="14"/>
        <v/>
      </c>
    </row>
    <row r="39" spans="1:23" x14ac:dyDescent="0.3">
      <c r="A39" t="str">
        <f>TEXT(Setup!A38,"")</f>
        <v/>
      </c>
      <c r="B39" t="str">
        <f>TEXT(Setup!B38,"")</f>
        <v/>
      </c>
      <c r="C39" s="6"/>
      <c r="D39" s="6"/>
      <c r="E39" s="4" t="str">
        <f t="shared" si="6"/>
        <v/>
      </c>
      <c r="F39" t="str" cm="1">
        <f t="array" ref="F39">IF(ISNUMBER(E39),SUMPRODUCT((B$3:B$52=B39)*(E$3:E$52&lt;E39))+1,"")</f>
        <v/>
      </c>
      <c r="G39" t="str">
        <f>_xlfn.XLOOKUP(A39,Run!A:A,Run!E:E,"")</f>
        <v/>
      </c>
      <c r="H39" t="str" cm="1">
        <f t="array" ref="H39">IF(E39&lt;&gt;"",SUMPRODUCT((B$3:B$52=B39)*(I$3:I$52&lt;I39))+1,"")</f>
        <v/>
      </c>
      <c r="I39" t="str">
        <f t="shared" si="7"/>
        <v/>
      </c>
      <c r="J39" t="e">
        <f t="shared" si="8"/>
        <v>#VALUE!</v>
      </c>
      <c r="K39" t="e">
        <f t="shared" si="8"/>
        <v>#VALUE!</v>
      </c>
      <c r="L39" s="29"/>
      <c r="M39" t="str">
        <f t="shared" si="9"/>
        <v/>
      </c>
      <c r="O39" s="4" t="str">
        <f t="shared" si="10"/>
        <v/>
      </c>
      <c r="P39" s="29"/>
      <c r="Q39" t="str">
        <f t="shared" si="11"/>
        <v/>
      </c>
      <c r="S39" s="4" t="str">
        <f t="shared" si="12"/>
        <v/>
      </c>
      <c r="T39" s="29"/>
      <c r="U39" t="str">
        <f t="shared" si="13"/>
        <v/>
      </c>
      <c r="W39" s="4" t="str">
        <f t="shared" si="14"/>
        <v/>
      </c>
    </row>
    <row r="40" spans="1:23" x14ac:dyDescent="0.3">
      <c r="A40" t="str">
        <f>TEXT(Setup!A39,"")</f>
        <v/>
      </c>
      <c r="B40" t="str">
        <f>TEXT(Setup!B39,"")</f>
        <v/>
      </c>
      <c r="C40" s="6"/>
      <c r="D40" s="6"/>
      <c r="E40" s="4" t="str">
        <f t="shared" si="6"/>
        <v/>
      </c>
      <c r="F40" t="str" cm="1">
        <f t="array" ref="F40">IF(ISNUMBER(E40),SUMPRODUCT((B$3:B$52=B40)*(E$3:E$52&lt;E40))+1,"")</f>
        <v/>
      </c>
      <c r="G40" t="str">
        <f>_xlfn.XLOOKUP(A40,Run!A:A,Run!E:E,"")</f>
        <v/>
      </c>
      <c r="H40" t="str" cm="1">
        <f t="array" ref="H40">IF(E40&lt;&gt;"",SUMPRODUCT((B$3:B$52=B40)*(I$3:I$52&lt;I40))+1,"")</f>
        <v/>
      </c>
      <c r="I40" t="str">
        <f t="shared" si="7"/>
        <v/>
      </c>
      <c r="J40" t="e">
        <f t="shared" si="8"/>
        <v>#VALUE!</v>
      </c>
      <c r="K40" t="e">
        <f t="shared" si="8"/>
        <v>#VALUE!</v>
      </c>
      <c r="L40" s="29"/>
      <c r="M40" t="str">
        <f t="shared" si="9"/>
        <v/>
      </c>
      <c r="O40" s="4" t="str">
        <f t="shared" si="10"/>
        <v/>
      </c>
      <c r="P40" s="29"/>
      <c r="Q40" t="str">
        <f t="shared" si="11"/>
        <v/>
      </c>
      <c r="S40" s="4" t="str">
        <f t="shared" si="12"/>
        <v/>
      </c>
      <c r="T40" s="29"/>
      <c r="U40" t="str">
        <f t="shared" si="13"/>
        <v/>
      </c>
      <c r="W40" s="4" t="str">
        <f t="shared" si="14"/>
        <v/>
      </c>
    </row>
    <row r="41" spans="1:23" x14ac:dyDescent="0.3">
      <c r="A41" t="str">
        <f>TEXT(Setup!A40,"")</f>
        <v/>
      </c>
      <c r="B41" t="str">
        <f>TEXT(Setup!B40,"")</f>
        <v/>
      </c>
      <c r="C41" s="6"/>
      <c r="D41" s="6"/>
      <c r="E41" s="4" t="str">
        <f t="shared" si="6"/>
        <v/>
      </c>
      <c r="F41" t="str" cm="1">
        <f t="array" ref="F41">IF(ISNUMBER(E41),SUMPRODUCT((B$3:B$52=B41)*(E$3:E$52&lt;E41))+1,"")</f>
        <v/>
      </c>
      <c r="G41" t="str">
        <f>_xlfn.XLOOKUP(A41,Run!A:A,Run!E:E,"")</f>
        <v/>
      </c>
      <c r="H41" t="str" cm="1">
        <f t="array" ref="H41">IF(E41&lt;&gt;"",SUMPRODUCT((B$3:B$52=B41)*(I$3:I$52&lt;I41))+1,"")</f>
        <v/>
      </c>
      <c r="I41" t="str">
        <f t="shared" si="7"/>
        <v/>
      </c>
      <c r="J41" t="e">
        <f t="shared" si="8"/>
        <v>#VALUE!</v>
      </c>
      <c r="K41" t="e">
        <f t="shared" si="8"/>
        <v>#VALUE!</v>
      </c>
      <c r="L41" s="29"/>
      <c r="M41" t="str">
        <f t="shared" si="9"/>
        <v/>
      </c>
      <c r="O41" s="4" t="str">
        <f t="shared" si="10"/>
        <v/>
      </c>
      <c r="P41" s="29"/>
      <c r="Q41" t="str">
        <f t="shared" si="11"/>
        <v/>
      </c>
      <c r="S41" s="4" t="str">
        <f t="shared" si="12"/>
        <v/>
      </c>
      <c r="T41" s="29"/>
      <c r="U41" t="str">
        <f t="shared" si="13"/>
        <v/>
      </c>
      <c r="W41" s="4" t="str">
        <f t="shared" si="14"/>
        <v/>
      </c>
    </row>
    <row r="42" spans="1:23" x14ac:dyDescent="0.3">
      <c r="A42" t="str">
        <f>TEXT(Setup!A41,"")</f>
        <v/>
      </c>
      <c r="B42" t="str">
        <f>TEXT(Setup!B41,"")</f>
        <v/>
      </c>
      <c r="C42" s="6"/>
      <c r="D42" s="6"/>
      <c r="E42" s="4" t="str">
        <f t="shared" si="6"/>
        <v/>
      </c>
      <c r="F42" t="str" cm="1">
        <f t="array" ref="F42">IF(ISNUMBER(E42),SUMPRODUCT((B$3:B$52=B42)*(E$3:E$52&lt;E42))+1,"")</f>
        <v/>
      </c>
      <c r="G42" t="str">
        <f>_xlfn.XLOOKUP(A42,Run!A:A,Run!E:E,"")</f>
        <v/>
      </c>
      <c r="H42" t="str" cm="1">
        <f t="array" ref="H42">IF(E42&lt;&gt;"",SUMPRODUCT((B$3:B$52=B42)*(I$3:I$52&lt;I42))+1,"")</f>
        <v/>
      </c>
      <c r="I42" t="str">
        <f t="shared" si="7"/>
        <v/>
      </c>
      <c r="J42" t="e">
        <f t="shared" si="8"/>
        <v>#VALUE!</v>
      </c>
      <c r="K42" t="e">
        <f t="shared" si="8"/>
        <v>#VALUE!</v>
      </c>
      <c r="L42" s="29"/>
      <c r="M42" t="str">
        <f t="shared" si="9"/>
        <v/>
      </c>
      <c r="O42" s="4" t="str">
        <f t="shared" si="10"/>
        <v/>
      </c>
      <c r="P42" s="29"/>
      <c r="Q42" t="str">
        <f t="shared" si="11"/>
        <v/>
      </c>
      <c r="S42" s="4" t="str">
        <f t="shared" si="12"/>
        <v/>
      </c>
      <c r="T42" s="29"/>
      <c r="U42" t="str">
        <f t="shared" si="13"/>
        <v/>
      </c>
      <c r="W42" s="4" t="str">
        <f t="shared" si="14"/>
        <v/>
      </c>
    </row>
    <row r="43" spans="1:23" x14ac:dyDescent="0.3">
      <c r="A43" t="str">
        <f>TEXT(Setup!A42,"")</f>
        <v/>
      </c>
      <c r="B43" t="str">
        <f>TEXT(Setup!B42,"")</f>
        <v/>
      </c>
      <c r="C43" s="6"/>
      <c r="D43" s="6"/>
      <c r="E43" s="4" t="str">
        <f t="shared" si="6"/>
        <v/>
      </c>
      <c r="F43" t="str" cm="1">
        <f t="array" ref="F43">IF(ISNUMBER(E43),SUMPRODUCT((B$3:B$52=B43)*(E$3:E$52&lt;E43))+1,"")</f>
        <v/>
      </c>
      <c r="G43" t="str">
        <f>_xlfn.XLOOKUP(A43,Run!A:A,Run!E:E,"")</f>
        <v/>
      </c>
      <c r="H43" t="str" cm="1">
        <f t="array" ref="H43">IF(E43&lt;&gt;"",SUMPRODUCT((B$3:B$52=B43)*(I$3:I$52&lt;I43))+1,"")</f>
        <v/>
      </c>
      <c r="I43" t="str">
        <f t="shared" si="7"/>
        <v/>
      </c>
      <c r="J43" t="e">
        <f t="shared" si="8"/>
        <v>#VALUE!</v>
      </c>
      <c r="K43" t="e">
        <f t="shared" si="8"/>
        <v>#VALUE!</v>
      </c>
      <c r="L43" s="29"/>
      <c r="M43" t="str">
        <f t="shared" si="9"/>
        <v/>
      </c>
      <c r="O43" s="4" t="str">
        <f t="shared" si="10"/>
        <v/>
      </c>
      <c r="P43" s="29"/>
      <c r="Q43" t="str">
        <f t="shared" si="11"/>
        <v/>
      </c>
      <c r="S43" s="4" t="str">
        <f t="shared" si="12"/>
        <v/>
      </c>
      <c r="T43" s="29"/>
      <c r="U43" t="str">
        <f t="shared" si="13"/>
        <v/>
      </c>
      <c r="W43" s="4" t="str">
        <f t="shared" si="14"/>
        <v/>
      </c>
    </row>
    <row r="44" spans="1:23" x14ac:dyDescent="0.3">
      <c r="A44" t="str">
        <f>TEXT(Setup!A43,"")</f>
        <v/>
      </c>
      <c r="B44" t="str">
        <f>TEXT(Setup!B43,"")</f>
        <v/>
      </c>
      <c r="C44" s="6"/>
      <c r="D44" s="6"/>
      <c r="E44" s="4" t="str">
        <f t="shared" si="6"/>
        <v/>
      </c>
      <c r="F44" t="str" cm="1">
        <f t="array" ref="F44">IF(ISNUMBER(E44),SUMPRODUCT((B$3:B$52=B44)*(E$3:E$52&lt;E44))+1,"")</f>
        <v/>
      </c>
      <c r="G44" t="str">
        <f>_xlfn.XLOOKUP(A44,Run!A:A,Run!E:E,"")</f>
        <v/>
      </c>
      <c r="H44" t="str" cm="1">
        <f t="array" ref="H44">IF(E44&lt;&gt;"",SUMPRODUCT((B$3:B$52=B44)*(I$3:I$52&lt;I44))+1,"")</f>
        <v/>
      </c>
      <c r="I44" t="str">
        <f t="shared" si="7"/>
        <v/>
      </c>
      <c r="J44" t="e">
        <f t="shared" si="8"/>
        <v>#VALUE!</v>
      </c>
      <c r="K44" t="e">
        <f t="shared" si="8"/>
        <v>#VALUE!</v>
      </c>
      <c r="L44" s="29"/>
      <c r="M44" t="str">
        <f t="shared" si="9"/>
        <v/>
      </c>
      <c r="O44" s="4" t="str">
        <f t="shared" si="10"/>
        <v/>
      </c>
      <c r="P44" s="29"/>
      <c r="Q44" t="str">
        <f t="shared" si="11"/>
        <v/>
      </c>
      <c r="S44" s="4" t="str">
        <f t="shared" si="12"/>
        <v/>
      </c>
      <c r="T44" s="29"/>
      <c r="U44" t="str">
        <f t="shared" si="13"/>
        <v/>
      </c>
      <c r="W44" s="4" t="str">
        <f t="shared" si="14"/>
        <v/>
      </c>
    </row>
    <row r="45" spans="1:23" x14ac:dyDescent="0.3">
      <c r="A45" t="str">
        <f>TEXT(Setup!A44,"")</f>
        <v/>
      </c>
      <c r="B45" t="str">
        <f>TEXT(Setup!B44,"")</f>
        <v/>
      </c>
      <c r="C45" s="6"/>
      <c r="D45" s="6"/>
      <c r="E45" s="4" t="str">
        <f t="shared" si="6"/>
        <v/>
      </c>
      <c r="F45" t="str" cm="1">
        <f t="array" ref="F45">IF(ISNUMBER(E45),SUMPRODUCT((B$3:B$52=B45)*(E$3:E$52&lt;E45))+1,"")</f>
        <v/>
      </c>
      <c r="G45" t="str">
        <f>_xlfn.XLOOKUP(A45,Run!A:A,Run!E:E,"")</f>
        <v/>
      </c>
      <c r="H45" t="str" cm="1">
        <f t="array" ref="H45">IF(E45&lt;&gt;"",SUMPRODUCT((B$3:B$52=B45)*(I$3:I$52&lt;I45))+1,"")</f>
        <v/>
      </c>
      <c r="I45" t="str">
        <f t="shared" si="7"/>
        <v/>
      </c>
      <c r="J45" t="e">
        <f t="shared" si="8"/>
        <v>#VALUE!</v>
      </c>
      <c r="K45" t="e">
        <f t="shared" si="8"/>
        <v>#VALUE!</v>
      </c>
      <c r="L45" s="29"/>
      <c r="M45" t="str">
        <f t="shared" si="9"/>
        <v/>
      </c>
      <c r="O45" s="4" t="str">
        <f t="shared" si="10"/>
        <v/>
      </c>
      <c r="P45" s="29"/>
      <c r="Q45" t="str">
        <f t="shared" si="11"/>
        <v/>
      </c>
      <c r="S45" s="4" t="str">
        <f t="shared" si="12"/>
        <v/>
      </c>
      <c r="T45" s="29"/>
      <c r="U45" t="str">
        <f t="shared" si="13"/>
        <v/>
      </c>
      <c r="W45" s="4" t="str">
        <f t="shared" si="14"/>
        <v/>
      </c>
    </row>
    <row r="46" spans="1:23" x14ac:dyDescent="0.3">
      <c r="A46" t="str">
        <f>TEXT(Setup!A45,"")</f>
        <v/>
      </c>
      <c r="B46" t="str">
        <f>TEXT(Setup!B45,"")</f>
        <v/>
      </c>
      <c r="C46" s="6"/>
      <c r="D46" s="6"/>
      <c r="E46" s="4" t="str">
        <f t="shared" si="6"/>
        <v/>
      </c>
      <c r="F46" t="str" cm="1">
        <f t="array" ref="F46">IF(ISNUMBER(E46),SUMPRODUCT((B$3:B$52=B46)*(E$3:E$52&lt;E46))+1,"")</f>
        <v/>
      </c>
      <c r="G46" t="str">
        <f>_xlfn.XLOOKUP(A46,Run!A:A,Run!E:E,"")</f>
        <v/>
      </c>
      <c r="H46" t="str" cm="1">
        <f t="array" ref="H46">IF(E46&lt;&gt;"",SUMPRODUCT((B$3:B$52=B46)*(I$3:I$52&lt;I46))+1,"")</f>
        <v/>
      </c>
      <c r="I46" t="str">
        <f t="shared" si="7"/>
        <v/>
      </c>
      <c r="J46" t="e">
        <f t="shared" si="8"/>
        <v>#VALUE!</v>
      </c>
      <c r="K46" t="e">
        <f t="shared" si="8"/>
        <v>#VALUE!</v>
      </c>
      <c r="L46" s="29"/>
      <c r="M46" t="str">
        <f t="shared" si="9"/>
        <v/>
      </c>
      <c r="O46" s="4" t="str">
        <f t="shared" si="10"/>
        <v/>
      </c>
      <c r="P46" s="29"/>
      <c r="Q46" t="str">
        <f t="shared" si="11"/>
        <v/>
      </c>
      <c r="S46" s="4" t="str">
        <f t="shared" si="12"/>
        <v/>
      </c>
      <c r="T46" s="29"/>
      <c r="U46" t="str">
        <f t="shared" si="13"/>
        <v/>
      </c>
      <c r="W46" s="4" t="str">
        <f t="shared" si="14"/>
        <v/>
      </c>
    </row>
    <row r="47" spans="1:23" x14ac:dyDescent="0.3">
      <c r="A47" t="str">
        <f>TEXT(Setup!A46,"")</f>
        <v/>
      </c>
      <c r="B47" t="str">
        <f>TEXT(Setup!B46,"")</f>
        <v/>
      </c>
      <c r="C47" s="6"/>
      <c r="D47" s="6"/>
      <c r="E47" s="4" t="str">
        <f t="shared" si="6"/>
        <v/>
      </c>
      <c r="F47" t="str" cm="1">
        <f t="array" ref="F47">IF(ISNUMBER(E47),SUMPRODUCT((B$3:B$52=B47)*(E$3:E$52&lt;E47))+1,"")</f>
        <v/>
      </c>
      <c r="G47" t="str">
        <f>_xlfn.XLOOKUP(A47,Run!A:A,Run!E:E,"")</f>
        <v/>
      </c>
      <c r="H47" t="str" cm="1">
        <f t="array" ref="H47">IF(E47&lt;&gt;"",SUMPRODUCT((B$3:B$52=B47)*(I$3:I$52&lt;I47))+1,"")</f>
        <v/>
      </c>
      <c r="I47" t="str">
        <f t="shared" si="7"/>
        <v/>
      </c>
      <c r="J47" t="e">
        <f t="shared" si="8"/>
        <v>#VALUE!</v>
      </c>
      <c r="K47" t="e">
        <f t="shared" si="8"/>
        <v>#VALUE!</v>
      </c>
      <c r="L47" s="29"/>
      <c r="M47" t="str">
        <f t="shared" si="9"/>
        <v/>
      </c>
      <c r="O47" s="4" t="str">
        <f t="shared" si="10"/>
        <v/>
      </c>
      <c r="P47" s="29"/>
      <c r="Q47" t="str">
        <f t="shared" si="11"/>
        <v/>
      </c>
      <c r="S47" s="4" t="str">
        <f t="shared" si="12"/>
        <v/>
      </c>
      <c r="T47" s="29"/>
      <c r="U47" t="str">
        <f t="shared" si="13"/>
        <v/>
      </c>
      <c r="W47" s="4" t="str">
        <f t="shared" si="14"/>
        <v/>
      </c>
    </row>
    <row r="48" spans="1:23" x14ac:dyDescent="0.3">
      <c r="A48" t="str">
        <f>TEXT(Setup!A47,"")</f>
        <v/>
      </c>
      <c r="B48" t="str">
        <f>TEXT(Setup!B47,"")</f>
        <v/>
      </c>
      <c r="C48" s="6"/>
      <c r="D48" s="6"/>
      <c r="E48" s="4" t="str">
        <f t="shared" si="6"/>
        <v/>
      </c>
      <c r="F48" t="str" cm="1">
        <f t="array" ref="F48">IF(ISNUMBER(E48),SUMPRODUCT((B$3:B$52=B48)*(E$3:E$52&lt;E48))+1,"")</f>
        <v/>
      </c>
      <c r="G48" t="str">
        <f>_xlfn.XLOOKUP(A48,Run!A:A,Run!E:E,"")</f>
        <v/>
      </c>
      <c r="H48" t="str" cm="1">
        <f t="array" ref="H48">IF(E48&lt;&gt;"",SUMPRODUCT((B$3:B$52=B48)*(I$3:I$52&lt;I48))+1,"")</f>
        <v/>
      </c>
      <c r="I48" t="str">
        <f t="shared" si="7"/>
        <v/>
      </c>
      <c r="J48" t="e">
        <f t="shared" si="8"/>
        <v>#VALUE!</v>
      </c>
      <c r="K48" t="e">
        <f t="shared" si="8"/>
        <v>#VALUE!</v>
      </c>
      <c r="L48" s="29"/>
      <c r="M48" t="str">
        <f t="shared" si="9"/>
        <v/>
      </c>
      <c r="O48" s="4" t="str">
        <f t="shared" si="10"/>
        <v/>
      </c>
      <c r="P48" s="29"/>
      <c r="Q48" t="str">
        <f t="shared" si="11"/>
        <v/>
      </c>
      <c r="S48" s="4" t="str">
        <f t="shared" si="12"/>
        <v/>
      </c>
      <c r="T48" s="29"/>
      <c r="U48" t="str">
        <f t="shared" si="13"/>
        <v/>
      </c>
      <c r="W48" s="4" t="str">
        <f t="shared" si="14"/>
        <v/>
      </c>
    </row>
    <row r="49" spans="1:23" x14ac:dyDescent="0.3">
      <c r="A49" t="str">
        <f>TEXT(Setup!A48,"")</f>
        <v/>
      </c>
      <c r="B49" t="str">
        <f>TEXT(Setup!B48,"")</f>
        <v/>
      </c>
      <c r="C49" s="6"/>
      <c r="D49" s="6"/>
      <c r="E49" s="4" t="str">
        <f t="shared" si="6"/>
        <v/>
      </c>
      <c r="F49" t="str" cm="1">
        <f t="array" ref="F49">IF(ISNUMBER(E49),SUMPRODUCT((B$3:B$52=B49)*(E$3:E$52&lt;E49))+1,"")</f>
        <v/>
      </c>
      <c r="G49" t="str">
        <f>_xlfn.XLOOKUP(A49,Run!A:A,Run!E:E,"")</f>
        <v/>
      </c>
      <c r="H49" t="str" cm="1">
        <f t="array" ref="H49">IF(E49&lt;&gt;"",SUMPRODUCT((B$3:B$52=B49)*(I$3:I$52&lt;I49))+1,"")</f>
        <v/>
      </c>
      <c r="I49" t="str">
        <f t="shared" si="7"/>
        <v/>
      </c>
      <c r="J49" t="e">
        <f t="shared" si="8"/>
        <v>#VALUE!</v>
      </c>
      <c r="K49" t="e">
        <f t="shared" si="8"/>
        <v>#VALUE!</v>
      </c>
      <c r="L49" s="29"/>
      <c r="M49" t="str">
        <f t="shared" si="9"/>
        <v/>
      </c>
      <c r="O49" s="4" t="str">
        <f t="shared" si="10"/>
        <v/>
      </c>
      <c r="P49" s="29"/>
      <c r="Q49" t="str">
        <f t="shared" si="11"/>
        <v/>
      </c>
      <c r="S49" s="4" t="str">
        <f t="shared" si="12"/>
        <v/>
      </c>
      <c r="T49" s="29"/>
      <c r="U49" t="str">
        <f t="shared" si="13"/>
        <v/>
      </c>
      <c r="W49" s="4" t="str">
        <f t="shared" si="14"/>
        <v/>
      </c>
    </row>
    <row r="50" spans="1:23" x14ac:dyDescent="0.3">
      <c r="A50" t="str">
        <f>TEXT(Setup!A49,"")</f>
        <v/>
      </c>
      <c r="B50" t="str">
        <f>TEXT(Setup!B49,"")</f>
        <v/>
      </c>
      <c r="C50" s="6"/>
      <c r="D50" s="6"/>
      <c r="E50" s="4" t="str">
        <f t="shared" si="6"/>
        <v/>
      </c>
      <c r="F50" t="str" cm="1">
        <f t="array" ref="F50">IF(ISNUMBER(E50),SUMPRODUCT((B$3:B$52=B50)*(E$3:E$52&lt;E50))+1,"")</f>
        <v/>
      </c>
      <c r="G50" t="str">
        <f>_xlfn.XLOOKUP(A50,Run!A:A,Run!E:E,"")</f>
        <v/>
      </c>
      <c r="H50" t="str" cm="1">
        <f t="array" ref="H50">IF(E50&lt;&gt;"",SUMPRODUCT((B$3:B$52=B50)*(I$3:I$52&lt;I50))+1,"")</f>
        <v/>
      </c>
      <c r="I50" t="str">
        <f t="shared" si="7"/>
        <v/>
      </c>
      <c r="J50" t="e">
        <f t="shared" si="8"/>
        <v>#VALUE!</v>
      </c>
      <c r="K50" t="e">
        <f t="shared" si="8"/>
        <v>#VALUE!</v>
      </c>
      <c r="L50" s="29"/>
      <c r="M50" t="str">
        <f t="shared" si="9"/>
        <v/>
      </c>
      <c r="O50" s="4" t="str">
        <f t="shared" si="10"/>
        <v/>
      </c>
      <c r="P50" s="29"/>
      <c r="Q50" t="str">
        <f t="shared" si="11"/>
        <v/>
      </c>
      <c r="S50" s="4" t="str">
        <f t="shared" si="12"/>
        <v/>
      </c>
      <c r="T50" s="29"/>
      <c r="U50" t="str">
        <f t="shared" si="13"/>
        <v/>
      </c>
      <c r="W50" s="4" t="str">
        <f t="shared" si="14"/>
        <v/>
      </c>
    </row>
    <row r="51" spans="1:23" x14ac:dyDescent="0.3">
      <c r="A51" t="str">
        <f>TEXT(Setup!A50,"")</f>
        <v/>
      </c>
      <c r="B51" t="str">
        <f>TEXT(Setup!B50,"")</f>
        <v/>
      </c>
      <c r="C51" s="6"/>
      <c r="D51" s="6"/>
      <c r="E51" s="4" t="str">
        <f t="shared" si="6"/>
        <v/>
      </c>
      <c r="F51" t="str" cm="1">
        <f t="array" ref="F51">IF(ISNUMBER(E51),SUMPRODUCT((B$3:B$52=B51)*(E$3:E$52&lt;E51))+1,"")</f>
        <v/>
      </c>
      <c r="G51" t="str">
        <f>_xlfn.XLOOKUP(A51,Run!A:A,Run!E:E,"")</f>
        <v/>
      </c>
      <c r="H51" t="str" cm="1">
        <f t="array" ref="H51">IF(E51&lt;&gt;"",SUMPRODUCT((B$3:B$52=B51)*(I$3:I$52&lt;I51))+1,"")</f>
        <v/>
      </c>
      <c r="I51" t="str">
        <f t="shared" si="7"/>
        <v/>
      </c>
      <c r="J51" t="e">
        <f t="shared" si="8"/>
        <v>#VALUE!</v>
      </c>
      <c r="K51" t="e">
        <f t="shared" si="8"/>
        <v>#VALUE!</v>
      </c>
      <c r="L51" s="29"/>
      <c r="M51" t="str">
        <f t="shared" si="9"/>
        <v/>
      </c>
      <c r="O51" s="4" t="str">
        <f t="shared" si="10"/>
        <v/>
      </c>
      <c r="P51" s="29"/>
      <c r="Q51" t="str">
        <f t="shared" si="11"/>
        <v/>
      </c>
      <c r="S51" s="4" t="str">
        <f t="shared" si="12"/>
        <v/>
      </c>
      <c r="T51" s="29"/>
      <c r="U51" t="str">
        <f t="shared" si="13"/>
        <v/>
      </c>
      <c r="W51" s="4" t="str">
        <f t="shared" si="14"/>
        <v/>
      </c>
    </row>
    <row r="52" spans="1:23" x14ac:dyDescent="0.3">
      <c r="A52" t="str">
        <f>TEXT(Setup!A51,"")</f>
        <v/>
      </c>
      <c r="B52" t="str">
        <f>TEXT(Setup!B51,"")</f>
        <v/>
      </c>
      <c r="C52" s="6"/>
      <c r="D52" s="6"/>
      <c r="E52" s="4" t="str">
        <f t="shared" si="6"/>
        <v/>
      </c>
      <c r="F52" t="str" cm="1">
        <f t="array" ref="F52">IF(ISNUMBER(E52),SUMPRODUCT((B$3:B$52=B52)*(E$3:E$52&lt;E52))+1,"")</f>
        <v/>
      </c>
      <c r="G52" t="str">
        <f>_xlfn.XLOOKUP(A52,Run!A:A,Run!E:E,"")</f>
        <v/>
      </c>
      <c r="H52" t="str" cm="1">
        <f t="array" ref="H52">IF(E52&lt;&gt;"",SUMPRODUCT((B$3:B$52=B52)*(I$3:I$52&lt;I52))+1,"")</f>
        <v/>
      </c>
      <c r="I52" t="str">
        <f t="shared" si="7"/>
        <v/>
      </c>
      <c r="J52" t="e">
        <f t="shared" si="8"/>
        <v>#VALUE!</v>
      </c>
      <c r="K52" t="e">
        <f t="shared" si="8"/>
        <v>#VALUE!</v>
      </c>
      <c r="L52" s="29"/>
      <c r="M52" t="str">
        <f t="shared" si="9"/>
        <v/>
      </c>
      <c r="O52" s="4" t="str">
        <f t="shared" si="10"/>
        <v/>
      </c>
      <c r="P52" s="29"/>
      <c r="Q52" t="str">
        <f t="shared" si="11"/>
        <v/>
      </c>
      <c r="S52" s="4" t="str">
        <f t="shared" si="12"/>
        <v/>
      </c>
      <c r="T52" s="29"/>
      <c r="U52" t="str">
        <f t="shared" si="13"/>
        <v/>
      </c>
      <c r="W52" s="4" t="str">
        <f t="shared" si="14"/>
        <v/>
      </c>
    </row>
  </sheetData>
  <sheetProtection sheet="1" objects="1" scenarios="1"/>
  <protectedRanges>
    <protectedRange sqref="N1 R1 V1" name="Filter_1"/>
    <protectedRange sqref="C3:D52" name="Time Entry_1"/>
  </protectedRanges>
  <dataValidations count="2">
    <dataValidation type="list" allowBlank="1" showInputMessage="1" showErrorMessage="1" sqref="N1 R1 V1" xr:uid="{91C214FA-EEFC-49A7-A27E-8A9FB5F12A88}">
      <formula1>ClassList</formula1>
    </dataValidation>
    <dataValidation type="custom" allowBlank="1" showInputMessage="1" showErrorMessage="1" errorTitle="Invalid time" error="Please enter time in the format MM:SS. Partial seconds may be entered with a decimal if needed." promptTitle="Time Entry" prompt="Enter time in format MM:SS. If less than 1 minute, include 0 in the minutes place. (e.g. 0:30)." sqref="C3:D52" xr:uid="{51A8700B-606F-47E5-917B-2DFFEA02374B}">
      <formula1>J3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9B5B48-124D-4509-B625-34F06EEE7EAC}">
  <sheetPr>
    <tabColor theme="8"/>
  </sheetPr>
  <dimension ref="A1:W52"/>
  <sheetViews>
    <sheetView workbookViewId="0">
      <pane xSplit="1" ySplit="2" topLeftCell="B3" activePane="bottomRight" state="frozen"/>
      <selection activeCell="U3" sqref="U3"/>
      <selection pane="topRight" activeCell="U3" sqref="U3"/>
      <selection pane="bottomLeft" activeCell="U3" sqref="U3"/>
      <selection pane="bottomRight" activeCell="D17" sqref="D17"/>
    </sheetView>
  </sheetViews>
  <sheetFormatPr defaultRowHeight="14.4" x14ac:dyDescent="0.3"/>
  <cols>
    <col min="1" max="1" width="17.6640625" customWidth="1"/>
    <col min="4" max="4" width="8.6640625" customWidth="1"/>
    <col min="6" max="7" width="8.6640625" hidden="1" customWidth="1"/>
    <col min="8" max="8" width="11.44140625" customWidth="1"/>
    <col min="9" max="11" width="8.6640625" hidden="1" customWidth="1"/>
    <col min="12" max="12" width="3.33203125" style="5" customWidth="1"/>
    <col min="13" max="14" width="8.6640625" customWidth="1"/>
    <col min="16" max="16" width="2.5546875" customWidth="1"/>
    <col min="20" max="20" width="2.5546875" customWidth="1"/>
  </cols>
  <sheetData>
    <row r="1" spans="1:23" ht="18" x14ac:dyDescent="0.35">
      <c r="A1" s="7" t="str">
        <f>Setup!E6</f>
        <v>Gauntlet/CCR</v>
      </c>
      <c r="L1" s="29"/>
      <c r="M1" s="1" t="s">
        <v>7</v>
      </c>
      <c r="N1" s="3" t="s">
        <v>9</v>
      </c>
      <c r="P1" s="29"/>
      <c r="Q1" s="1" t="s">
        <v>7</v>
      </c>
      <c r="R1" s="3" t="s">
        <v>10</v>
      </c>
      <c r="T1" s="29"/>
      <c r="U1" s="1" t="s">
        <v>7</v>
      </c>
      <c r="V1" s="3" t="s">
        <v>11</v>
      </c>
    </row>
    <row r="2" spans="1:23" x14ac:dyDescent="0.3">
      <c r="A2" s="8" t="s">
        <v>4</v>
      </c>
      <c r="B2" s="8" t="s">
        <v>5</v>
      </c>
      <c r="C2" s="8" t="s">
        <v>1</v>
      </c>
      <c r="D2" s="8" t="s">
        <v>2</v>
      </c>
      <c r="E2" s="8" t="s">
        <v>3</v>
      </c>
      <c r="F2" s="8" t="s">
        <v>23</v>
      </c>
      <c r="G2" s="8" t="s">
        <v>21</v>
      </c>
      <c r="H2" s="8" t="s">
        <v>26</v>
      </c>
      <c r="I2" s="8" t="s">
        <v>22</v>
      </c>
      <c r="J2" s="8" t="s">
        <v>19</v>
      </c>
      <c r="K2" s="8" t="s">
        <v>20</v>
      </c>
      <c r="L2" s="54"/>
      <c r="M2" s="8" t="s">
        <v>6</v>
      </c>
      <c r="N2" s="8" t="s">
        <v>0</v>
      </c>
      <c r="O2" s="8" t="s">
        <v>1</v>
      </c>
      <c r="P2" s="29"/>
      <c r="Q2" s="8" t="s">
        <v>6</v>
      </c>
      <c r="R2" s="8" t="s">
        <v>0</v>
      </c>
      <c r="S2" s="8" t="s">
        <v>1</v>
      </c>
      <c r="T2" s="29"/>
      <c r="U2" s="8" t="s">
        <v>6</v>
      </c>
      <c r="V2" s="8" t="s">
        <v>0</v>
      </c>
      <c r="W2" s="8" t="s">
        <v>1</v>
      </c>
    </row>
    <row r="3" spans="1:23" x14ac:dyDescent="0.3">
      <c r="A3" t="str">
        <f>TEXT(Setup!A2,"")</f>
        <v>Carrollton 1</v>
      </c>
      <c r="B3" t="str">
        <f>TEXT(Setup!B2,"")</f>
        <v>Male</v>
      </c>
      <c r="C3" s="6" t="s">
        <v>131</v>
      </c>
      <c r="D3" s="6"/>
      <c r="E3" s="4">
        <f>IFERROR(TIME(0, LEFT(C3,FIND(":",C3)-1),RIGHT(C3,LEN(C3)-FIND(":",C3)))+(MOD(RIGHT(C3,LEN(C3)-FIND(":",C3)),1)/86400),"")</f>
        <v>8.6574074074074071E-3</v>
      </c>
      <c r="F3" cm="1">
        <f t="array" ref="F3">IF(ISNUMBER(E3),SUMPRODUCT((B$3:B$52=B3)*(E$3:E$52&lt;E3))+1,"")</f>
        <v>2</v>
      </c>
      <c r="G3">
        <f>_xlfn.XLOOKUP(A3,Run!A:A,Run!E:E,"")</f>
        <v>7.9745370370370369E-3</v>
      </c>
      <c r="H3" cm="1">
        <f t="array" ref="H3">IF(E3&lt;&gt;"",SUMPRODUCT((B$3:B$52=B3)*(I$3:I$52&lt;I3))+1,"")</f>
        <v>2</v>
      </c>
      <c r="I3">
        <f>IFERROR(F3+G3,"")</f>
        <v>2.007974537037037</v>
      </c>
      <c r="J3" t="b">
        <f>AND(ISNUMBER(VALUE(LEFT(C3,FIND(":",C3)-1))),ISNUMBER(VALUE(RIGHT(C3,LEN(C3)-FIND(":",C3)))),VALUE(LEFT(C3,FIND(":",C3)-1))&lt;60,VALUE(RIGHT(C3,LEN(C3)-FIND(":",C3)))&lt;60,ISNUMBER(TIME(0,VALUE(LEFT(C3,FIND(":",C3)-1)),VALUE(RIGHT(C3,LEN(C3)-FIND(":",C3))))))</f>
        <v>1</v>
      </c>
      <c r="K3" t="e">
        <f>AND(ISNUMBER(VALUE(LEFT(D3,FIND(":",D3)-1))),ISNUMBER(VALUE(RIGHT(D3,LEN(D3)-FIND(":",D3)))),VALUE(LEFT(D3,FIND(":",D3)-1))&lt;60,VALUE(RIGHT(D3,LEN(D3)-FIND(":",D3)))&lt;60,ISNUMBER(TIME(0,VALUE(LEFT(D3,FIND(":",D3)-1)),VALUE(RIGHT(D3,LEN(D3)-FIND(":",D3))))))</f>
        <v>#VALUE!</v>
      </c>
      <c r="L3" s="29"/>
      <c r="M3">
        <f t="shared" ref="M3:M6" si="0">IF(N3="","",_xlfn.XLOOKUP(N3,$A:$A,$H:$H,""))</f>
        <v>1</v>
      </c>
      <c r="N3" t="str" cm="1">
        <f t="array" ref="N3:N6">_xlfn.SORTBY(_xlfn._xlws.FILTER($A:$A,$B:$B=N$1),_xlfn._xlws.FILTER($I:$I,$B:$B=N$1))</f>
        <v>Cherokee 1</v>
      </c>
      <c r="O3" s="4">
        <f t="shared" ref="O3:O6" si="1">IF(N3="","",_xlfn.XLOOKUP(N3,$A:$A,$E:$E,""))</f>
        <v>9.6296296296296303E-3</v>
      </c>
      <c r="P3" s="29"/>
      <c r="Q3">
        <f t="shared" ref="Q3:Q6" si="2">IF(R3="","",_xlfn.XLOOKUP(R3,$A:$A,$H:$H,""))</f>
        <v>1</v>
      </c>
      <c r="R3" t="str" cm="1">
        <f t="array" ref="R3:R6">_xlfn.SORTBY(_xlfn._xlws.FILTER($A:$A,$B:$B=R$1),_xlfn._xlws.FILTER($I:$I,$B:$B=R$1))</f>
        <v>Cherokee 1</v>
      </c>
      <c r="S3" s="4">
        <f t="shared" ref="S3:S6" si="3">IF(R3="","",_xlfn.XLOOKUP(R3,$A:$A,$E:$E,""))</f>
        <v>9.6296296296296303E-3</v>
      </c>
      <c r="T3" s="29"/>
      <c r="U3">
        <f t="shared" ref="U3:U6" si="4">IF(V3="","",_xlfn.XLOOKUP(V3,$A:$A,$H:$H,""))</f>
        <v>1</v>
      </c>
      <c r="V3" t="str" cm="1">
        <f t="array" ref="V3:V9">_xlfn.SORTBY(_xlfn._xlws.FILTER($A:$A,$B:$B=V$1),_xlfn._xlws.FILTER($I:$I,$B:$B=V$1))</f>
        <v>Raider 1</v>
      </c>
      <c r="W3" s="4">
        <f t="shared" ref="W3:W6" si="5">IF(V3="","",_xlfn.XLOOKUP(V3,$A:$A,$E:$E,""))</f>
        <v>9.1550925925925931E-3</v>
      </c>
    </row>
    <row r="4" spans="1:23" x14ac:dyDescent="0.3">
      <c r="A4" t="str">
        <f>TEXT(Setup!A3,"")</f>
        <v>Carrollton 2</v>
      </c>
      <c r="B4" t="str">
        <f>TEXT(Setup!B3,"")</f>
        <v>Female</v>
      </c>
      <c r="C4" s="6" t="s">
        <v>132</v>
      </c>
      <c r="D4" s="6"/>
      <c r="E4" s="4">
        <f t="shared" ref="E4:E52" si="6">IFERROR(TIME(0, LEFT(C4,FIND(":",C4)-1),RIGHT(C4,LEN(C4)-FIND(":",C4)))+(MOD(RIGHT(C4,LEN(C4)-FIND(":",C4)),1)/86400),"")</f>
        <v>9.8726851851851857E-3</v>
      </c>
      <c r="F4" cm="1">
        <f t="array" ref="F4">IF(ISNUMBER(E4),SUMPRODUCT((B$3:B$52=B4)*(E$3:E$52&lt;E4))+1,"")</f>
        <v>3</v>
      </c>
      <c r="G4">
        <f>_xlfn.XLOOKUP(A4,Run!A:A,Run!E:E,"")</f>
        <v>1.1724537037037037E-2</v>
      </c>
      <c r="H4" cm="1">
        <f t="array" ref="H4">IF(E4&lt;&gt;"",SUMPRODUCT((B$3:B$52=B4)*(I$3:I$52&lt;I4))+1,"")</f>
        <v>3</v>
      </c>
      <c r="I4">
        <f t="shared" ref="I4:I52" si="7">IFERROR(F4+G4,"")</f>
        <v>3.0117245370370371</v>
      </c>
      <c r="J4" t="b">
        <f t="shared" ref="J4:K52" si="8">AND(ISNUMBER(VALUE(LEFT(C4,FIND(":",C4)-1))),ISNUMBER(VALUE(RIGHT(C4,LEN(C4)-FIND(":",C4)))),VALUE(LEFT(C4,FIND(":",C4)-1))&lt;60,VALUE(RIGHT(C4,LEN(C4)-FIND(":",C4)))&lt;60,ISNUMBER(TIME(0,VALUE(LEFT(C4,FIND(":",C4)-1)),VALUE(RIGHT(C4,LEN(C4)-FIND(":",C4))))))</f>
        <v>1</v>
      </c>
      <c r="K4" t="e">
        <f t="shared" si="8"/>
        <v>#VALUE!</v>
      </c>
      <c r="L4" s="29"/>
      <c r="M4">
        <f t="shared" si="0"/>
        <v>2</v>
      </c>
      <c r="N4" t="str">
        <v>Carrollton 1</v>
      </c>
      <c r="O4" s="4">
        <f t="shared" si="1"/>
        <v>8.6574074074074071E-3</v>
      </c>
      <c r="P4" s="29"/>
      <c r="Q4">
        <f t="shared" si="2"/>
        <v>2</v>
      </c>
      <c r="R4" t="str">
        <v>Wheeler 2</v>
      </c>
      <c r="S4" s="4">
        <f t="shared" si="3"/>
        <v>9.7337962962962959E-3</v>
      </c>
      <c r="T4" s="29"/>
      <c r="U4">
        <f t="shared" si="4"/>
        <v>2</v>
      </c>
      <c r="V4" t="str">
        <v>N. Gwinnett 3</v>
      </c>
      <c r="W4" s="4">
        <f t="shared" si="5"/>
        <v>9.571759259259259E-3</v>
      </c>
    </row>
    <row r="5" spans="1:23" x14ac:dyDescent="0.3">
      <c r="A5" t="str">
        <f>TEXT(Setup!A4,"")</f>
        <v>Cherokee 1</v>
      </c>
      <c r="B5" t="str">
        <f>TEXT(Setup!B4,"")</f>
        <v>Female</v>
      </c>
      <c r="C5" s="6" t="s">
        <v>133</v>
      </c>
      <c r="D5" s="6"/>
      <c r="E5" s="4">
        <f t="shared" si="6"/>
        <v>9.6296296296296303E-3</v>
      </c>
      <c r="F5" cm="1">
        <f t="array" ref="F5">IF(ISNUMBER(E5),SUMPRODUCT((B$3:B$52=B5)*(E$3:E$52&lt;E5))+1,"")</f>
        <v>1</v>
      </c>
      <c r="G5">
        <f>_xlfn.XLOOKUP(A5,Run!A:A,Run!E:E,"")</f>
        <v>1.0092592592592592E-2</v>
      </c>
      <c r="H5" cm="1">
        <f t="array" ref="H5">IF(E5&lt;&gt;"",SUMPRODUCT((B$3:B$52=B5)*(I$3:I$52&lt;I5))+1,"")</f>
        <v>1</v>
      </c>
      <c r="I5">
        <f t="shared" si="7"/>
        <v>1.0100925925925925</v>
      </c>
      <c r="J5" t="b">
        <f t="shared" si="8"/>
        <v>1</v>
      </c>
      <c r="K5" t="e">
        <f t="shared" si="8"/>
        <v>#VALUE!</v>
      </c>
      <c r="L5" s="29"/>
      <c r="M5">
        <f t="shared" si="0"/>
        <v>3</v>
      </c>
      <c r="N5" t="str">
        <v>Wheeler 1</v>
      </c>
      <c r="O5" s="4">
        <f t="shared" si="1"/>
        <v>1.0219907407407407E-2</v>
      </c>
      <c r="P5" s="29"/>
      <c r="Q5">
        <f t="shared" si="2"/>
        <v>3</v>
      </c>
      <c r="R5" t="str">
        <v>Carrollton 2</v>
      </c>
      <c r="S5" s="4">
        <f t="shared" si="3"/>
        <v>9.8726851851851857E-3</v>
      </c>
      <c r="T5" s="29"/>
      <c r="U5">
        <f t="shared" si="4"/>
        <v>3</v>
      </c>
      <c r="V5" t="str">
        <v>Daniel</v>
      </c>
      <c r="W5" s="4">
        <f t="shared" si="5"/>
        <v>9.6759259259259264E-3</v>
      </c>
    </row>
    <row r="6" spans="1:23" x14ac:dyDescent="0.3">
      <c r="A6" t="str">
        <f>TEXT(Setup!A5,"")</f>
        <v>Cherokee 1</v>
      </c>
      <c r="B6" t="str">
        <f>TEXT(Setup!B5,"")</f>
        <v>Male</v>
      </c>
      <c r="C6" s="6" t="s">
        <v>134</v>
      </c>
      <c r="D6" s="6"/>
      <c r="E6" s="4">
        <f t="shared" si="6"/>
        <v>8.1134259259259267E-3</v>
      </c>
      <c r="F6" cm="1">
        <f t="array" ref="F6">IF(ISNUMBER(E6),SUMPRODUCT((B$3:B$52=B6)*(E$3:E$52&lt;E6))+1,"")</f>
        <v>1</v>
      </c>
      <c r="G6">
        <f>_xlfn.XLOOKUP(A6,Run!A:A,Run!E:E,"")</f>
        <v>1.0092592592592592E-2</v>
      </c>
      <c r="H6" cm="1">
        <f t="array" ref="H6">IF(E6&lt;&gt;"",SUMPRODUCT((B$3:B$52=B6)*(I$3:I$52&lt;I6))+1,"")</f>
        <v>1</v>
      </c>
      <c r="I6">
        <f t="shared" si="7"/>
        <v>1.0100925925925925</v>
      </c>
      <c r="J6" t="b">
        <f t="shared" si="8"/>
        <v>1</v>
      </c>
      <c r="K6" t="e">
        <f t="shared" si="8"/>
        <v>#VALUE!</v>
      </c>
      <c r="L6" s="29"/>
      <c r="M6">
        <f t="shared" si="0"/>
        <v>4</v>
      </c>
      <c r="N6" t="str">
        <v>N. Gwinnett 1</v>
      </c>
      <c r="O6" s="4">
        <f t="shared" si="1"/>
        <v>1.1203703703703704E-2</v>
      </c>
      <c r="P6" s="29"/>
      <c r="Q6">
        <f t="shared" si="2"/>
        <v>4</v>
      </c>
      <c r="R6" t="str">
        <v>N. Gwinnett 2</v>
      </c>
      <c r="S6" s="4">
        <f t="shared" si="3"/>
        <v>1.2905092592592593E-2</v>
      </c>
      <c r="T6" s="29"/>
      <c r="U6">
        <f t="shared" si="4"/>
        <v>4</v>
      </c>
      <c r="V6" t="str">
        <v>Marietta</v>
      </c>
      <c r="W6" s="4">
        <f t="shared" si="5"/>
        <v>1.1724537037037037E-2</v>
      </c>
    </row>
    <row r="7" spans="1:23" x14ac:dyDescent="0.3">
      <c r="A7" t="str">
        <f>TEXT(Setup!A6,"")</f>
        <v>Daniel</v>
      </c>
      <c r="B7" t="str">
        <f>TEXT(Setup!B6,"")</f>
        <v>Mixed</v>
      </c>
      <c r="C7" s="6" t="s">
        <v>119</v>
      </c>
      <c r="D7" s="6"/>
      <c r="E7" s="4">
        <f t="shared" si="6"/>
        <v>9.6759259259259264E-3</v>
      </c>
      <c r="F7" cm="1">
        <f t="array" ref="F7">IF(ISNUMBER(E7),SUMPRODUCT((B$3:B$52=B7)*(E$3:E$52&lt;E7))+1,"")</f>
        <v>3</v>
      </c>
      <c r="G7">
        <f>_xlfn.XLOOKUP(A7,Run!A:A,Run!E:E,"")</f>
        <v>1.0811689814814814E-2</v>
      </c>
      <c r="H7" cm="1">
        <f t="array" ref="H7">IF(E7&lt;&gt;"",SUMPRODUCT((B$3:B$52=B7)*(I$3:I$52&lt;I7))+1,"")</f>
        <v>3</v>
      </c>
      <c r="I7">
        <f t="shared" si="7"/>
        <v>3.010811689814815</v>
      </c>
      <c r="J7" t="b">
        <f t="shared" si="8"/>
        <v>1</v>
      </c>
      <c r="K7" t="e">
        <f t="shared" si="8"/>
        <v>#VALUE!</v>
      </c>
      <c r="L7" s="29"/>
      <c r="M7" t="str">
        <f>IF(N7="","",_xlfn.XLOOKUP(N7,$A:$A,$H:$H,""))</f>
        <v/>
      </c>
      <c r="O7" s="4" t="str">
        <f>IF(N7="","",_xlfn.XLOOKUP(N7,$A:$A,$E:$E,""))</f>
        <v/>
      </c>
      <c r="P7" s="29"/>
      <c r="Q7" t="str">
        <f>IF(R7="","",_xlfn.XLOOKUP(R7,$A:$A,$H:$H,""))</f>
        <v/>
      </c>
      <c r="S7" s="4" t="str">
        <f>IF(R7="","",_xlfn.XLOOKUP(R7,$A:$A,$E:$E,""))</f>
        <v/>
      </c>
      <c r="T7" s="29"/>
      <c r="U7">
        <f>IF(V7="","",_xlfn.XLOOKUP(V7,$A:$A,$H:$H,""))</f>
        <v>5</v>
      </c>
      <c r="V7" t="str">
        <v>Jefferson</v>
      </c>
      <c r="W7" s="4">
        <f>IF(V7="","",_xlfn.XLOOKUP(V7,$A:$A,$E:$E,""))</f>
        <v>1.1817129629629629E-2</v>
      </c>
    </row>
    <row r="8" spans="1:23" x14ac:dyDescent="0.3">
      <c r="A8" t="str">
        <f>TEXT(Setup!A7,"")</f>
        <v>Jefferson</v>
      </c>
      <c r="B8" t="str">
        <f>TEXT(Setup!B7,"")</f>
        <v>Mixed</v>
      </c>
      <c r="C8" s="6" t="s">
        <v>92</v>
      </c>
      <c r="D8" s="6"/>
      <c r="E8" s="4">
        <f t="shared" si="6"/>
        <v>1.1817129629629629E-2</v>
      </c>
      <c r="F8" cm="1">
        <f t="array" ref="F8">IF(ISNUMBER(E8),SUMPRODUCT((B$3:B$52=B8)*(E$3:E$52&lt;E8))+1,"")</f>
        <v>5</v>
      </c>
      <c r="G8">
        <f>_xlfn.XLOOKUP(A8,Run!A:A,Run!E:E,"")</f>
        <v>1.0422244727366255E-2</v>
      </c>
      <c r="H8" cm="1">
        <f t="array" ref="H8">IF(E8&lt;&gt;"",SUMPRODUCT((B$3:B$52=B8)*(I$3:I$52&lt;I8))+1,"")</f>
        <v>5</v>
      </c>
      <c r="I8">
        <f t="shared" si="7"/>
        <v>5.0104222447273665</v>
      </c>
      <c r="J8" t="b">
        <f t="shared" si="8"/>
        <v>1</v>
      </c>
      <c r="K8" t="e">
        <f t="shared" si="8"/>
        <v>#VALUE!</v>
      </c>
      <c r="L8" s="29"/>
      <c r="M8" t="str">
        <f t="shared" ref="M8:M52" si="9">IF(N8="","",_xlfn.XLOOKUP(N8,$A:$A,$H:$H,""))</f>
        <v/>
      </c>
      <c r="O8" s="4" t="str">
        <f t="shared" ref="O8:O52" si="10">IF(N8="","",_xlfn.XLOOKUP(N8,$A:$A,$E:$E,""))</f>
        <v/>
      </c>
      <c r="P8" s="29"/>
      <c r="Q8" t="str">
        <f t="shared" ref="Q8:Q52" si="11">IF(R8="","",_xlfn.XLOOKUP(R8,$A:$A,$H:$H,""))</f>
        <v/>
      </c>
      <c r="S8" s="4" t="str">
        <f t="shared" ref="S8:S52" si="12">IF(R8="","",_xlfn.XLOOKUP(R8,$A:$A,$E:$E,""))</f>
        <v/>
      </c>
      <c r="T8" s="29"/>
      <c r="U8">
        <f t="shared" ref="U8:U52" si="13">IF(V8="","",_xlfn.XLOOKUP(V8,$A:$A,$H:$H,""))</f>
        <v>6</v>
      </c>
      <c r="V8" t="str">
        <v>Woodstock</v>
      </c>
      <c r="W8" s="4">
        <f t="shared" ref="W8:W52" si="14">IF(V8="","",_xlfn.XLOOKUP(V8,$A:$A,$E:$E,""))</f>
        <v>1.9120370370370371E-2</v>
      </c>
    </row>
    <row r="9" spans="1:23" x14ac:dyDescent="0.3">
      <c r="A9" t="str">
        <f>TEXT(Setup!A8,"")</f>
        <v>N. Gwinnett 2</v>
      </c>
      <c r="B9" t="str">
        <f>TEXT(Setup!B8,"")</f>
        <v>Female</v>
      </c>
      <c r="C9" s="6" t="s">
        <v>135</v>
      </c>
      <c r="D9" s="6"/>
      <c r="E9" s="4">
        <f t="shared" si="6"/>
        <v>1.2905092592592593E-2</v>
      </c>
      <c r="F9" cm="1">
        <f t="array" ref="F9">IF(ISNUMBER(E9),SUMPRODUCT((B$3:B$52=B9)*(E$3:E$52&lt;E9))+1,"")</f>
        <v>4</v>
      </c>
      <c r="G9">
        <f>_xlfn.XLOOKUP(A9,Run!A:A,Run!E:E,"")</f>
        <v>1.2076620370370371E-2</v>
      </c>
      <c r="H9" cm="1">
        <f t="array" ref="H9">IF(E9&lt;&gt;"",SUMPRODUCT((B$3:B$52=B9)*(I$3:I$52&lt;I9))+1,"")</f>
        <v>4</v>
      </c>
      <c r="I9">
        <f t="shared" si="7"/>
        <v>4.0120766203703706</v>
      </c>
      <c r="J9" t="b">
        <f t="shared" si="8"/>
        <v>1</v>
      </c>
      <c r="K9" t="e">
        <f t="shared" si="8"/>
        <v>#VALUE!</v>
      </c>
      <c r="L9" s="29"/>
      <c r="M9" t="str">
        <f t="shared" si="9"/>
        <v/>
      </c>
      <c r="O9" s="4" t="str">
        <f t="shared" si="10"/>
        <v/>
      </c>
      <c r="P9" s="29"/>
      <c r="Q9" t="str">
        <f t="shared" si="11"/>
        <v/>
      </c>
      <c r="S9" s="4" t="str">
        <f t="shared" si="12"/>
        <v/>
      </c>
      <c r="T9" s="29"/>
      <c r="U9">
        <f t="shared" si="13"/>
        <v>7</v>
      </c>
      <c r="V9" t="str">
        <v>Raider 2</v>
      </c>
      <c r="W9" s="4">
        <f t="shared" si="14"/>
        <v>2.1527777777777778E-2</v>
      </c>
    </row>
    <row r="10" spans="1:23" x14ac:dyDescent="0.3">
      <c r="A10" t="str">
        <f>TEXT(Setup!A9,"")</f>
        <v>N. Gwinnett 3</v>
      </c>
      <c r="B10" t="str">
        <f>TEXT(Setup!B9,"")</f>
        <v>Mixed</v>
      </c>
      <c r="C10" s="6" t="s">
        <v>110</v>
      </c>
      <c r="D10" s="6"/>
      <c r="E10" s="4">
        <f t="shared" si="6"/>
        <v>9.571759259259259E-3</v>
      </c>
      <c r="F10" cm="1">
        <f t="array" ref="F10">IF(ISNUMBER(E10),SUMPRODUCT((B$3:B$52=B10)*(E$3:E$52&lt;E10))+1,"")</f>
        <v>2</v>
      </c>
      <c r="G10">
        <f>_xlfn.XLOOKUP(A10,Run!A:A,Run!E:E,"")</f>
        <v>1.0971875000000001E-2</v>
      </c>
      <c r="H10" cm="1">
        <f t="array" ref="H10">IF(E10&lt;&gt;"",SUMPRODUCT((B$3:B$52=B10)*(I$3:I$52&lt;I10))+1,"")</f>
        <v>2</v>
      </c>
      <c r="I10">
        <f t="shared" si="7"/>
        <v>2.0109718750000001</v>
      </c>
      <c r="J10" t="b">
        <f t="shared" si="8"/>
        <v>1</v>
      </c>
      <c r="K10" t="e">
        <f t="shared" si="8"/>
        <v>#VALUE!</v>
      </c>
      <c r="L10" s="29"/>
      <c r="M10" t="str">
        <f t="shared" si="9"/>
        <v/>
      </c>
      <c r="O10" s="4" t="str">
        <f t="shared" si="10"/>
        <v/>
      </c>
      <c r="P10" s="29"/>
      <c r="Q10" t="str">
        <f t="shared" si="11"/>
        <v/>
      </c>
      <c r="S10" s="4" t="str">
        <f t="shared" si="12"/>
        <v/>
      </c>
      <c r="T10" s="29"/>
      <c r="U10" t="str">
        <f t="shared" si="13"/>
        <v/>
      </c>
      <c r="W10" s="4" t="str">
        <f t="shared" si="14"/>
        <v/>
      </c>
    </row>
    <row r="11" spans="1:23" x14ac:dyDescent="0.3">
      <c r="A11" t="str">
        <f>TEXT(Setup!A10,"")</f>
        <v>N. Gwinnett 1</v>
      </c>
      <c r="B11" t="str">
        <f>TEXT(Setup!B10,"")</f>
        <v>Male</v>
      </c>
      <c r="C11" s="6" t="s">
        <v>136</v>
      </c>
      <c r="D11" s="6"/>
      <c r="E11" s="4">
        <f t="shared" si="6"/>
        <v>1.1203703703703704E-2</v>
      </c>
      <c r="F11" cm="1">
        <f t="array" ref="F11">IF(ISNUMBER(E11),SUMPRODUCT((B$3:B$52=B11)*(E$3:E$52&lt;E11))+1,"")</f>
        <v>4</v>
      </c>
      <c r="G11">
        <f>_xlfn.XLOOKUP(A11,Run!A:A,Run!E:E,"")</f>
        <v>9.1435185185185178E-3</v>
      </c>
      <c r="H11" cm="1">
        <f t="array" ref="H11">IF(E11&lt;&gt;"",SUMPRODUCT((B$3:B$52=B11)*(I$3:I$52&lt;I11))+1,"")</f>
        <v>4</v>
      </c>
      <c r="I11">
        <f t="shared" si="7"/>
        <v>4.0091435185185187</v>
      </c>
      <c r="J11" t="b">
        <f t="shared" si="8"/>
        <v>1</v>
      </c>
      <c r="K11" t="e">
        <f t="shared" si="8"/>
        <v>#VALUE!</v>
      </c>
      <c r="L11" s="29"/>
      <c r="M11" t="str">
        <f t="shared" si="9"/>
        <v/>
      </c>
      <c r="O11" s="4" t="str">
        <f t="shared" si="10"/>
        <v/>
      </c>
      <c r="P11" s="29"/>
      <c r="Q11" t="str">
        <f t="shared" si="11"/>
        <v/>
      </c>
      <c r="S11" s="4" t="str">
        <f t="shared" si="12"/>
        <v/>
      </c>
      <c r="T11" s="29"/>
      <c r="U11" t="str">
        <f t="shared" si="13"/>
        <v/>
      </c>
      <c r="W11" s="4" t="str">
        <f t="shared" si="14"/>
        <v/>
      </c>
    </row>
    <row r="12" spans="1:23" x14ac:dyDescent="0.3">
      <c r="A12" t="str">
        <f>TEXT(Setup!A11,"")</f>
        <v>Marietta</v>
      </c>
      <c r="B12" t="str">
        <f>TEXT(Setup!B11,"")</f>
        <v>Mixed</v>
      </c>
      <c r="C12" s="6" t="s">
        <v>84</v>
      </c>
      <c r="D12" s="6"/>
      <c r="E12" s="4">
        <f t="shared" si="6"/>
        <v>1.1724537037037037E-2</v>
      </c>
      <c r="F12" cm="1">
        <f t="array" ref="F12">IF(ISNUMBER(E12),SUMPRODUCT((B$3:B$52=B12)*(E$3:E$52&lt;E12))+1,"")</f>
        <v>4</v>
      </c>
      <c r="G12">
        <f>_xlfn.XLOOKUP(A12,Run!A:A,Run!E:E,"")</f>
        <v>1.0836689814814815E-2</v>
      </c>
      <c r="H12" cm="1">
        <f t="array" ref="H12">IF(E12&lt;&gt;"",SUMPRODUCT((B$3:B$52=B12)*(I$3:I$52&lt;I12))+1,"")</f>
        <v>4</v>
      </c>
      <c r="I12">
        <f t="shared" si="7"/>
        <v>4.0108366898148144</v>
      </c>
      <c r="J12" t="b">
        <f t="shared" si="8"/>
        <v>1</v>
      </c>
      <c r="K12" t="e">
        <f t="shared" si="8"/>
        <v>#VALUE!</v>
      </c>
      <c r="L12" s="29"/>
      <c r="M12" t="str">
        <f t="shared" si="9"/>
        <v/>
      </c>
      <c r="O12" s="4" t="str">
        <f t="shared" si="10"/>
        <v/>
      </c>
      <c r="P12" s="29"/>
      <c r="Q12" t="str">
        <f t="shared" si="11"/>
        <v/>
      </c>
      <c r="S12" s="4" t="str">
        <f t="shared" si="12"/>
        <v/>
      </c>
      <c r="T12" s="29"/>
      <c r="U12" t="str">
        <f t="shared" si="13"/>
        <v/>
      </c>
      <c r="W12" s="4" t="str">
        <f t="shared" si="14"/>
        <v/>
      </c>
    </row>
    <row r="13" spans="1:23" x14ac:dyDescent="0.3">
      <c r="A13" t="str">
        <f>TEXT(Setup!A12,"")</f>
        <v>Wheeler 1</v>
      </c>
      <c r="B13" t="str">
        <f>TEXT(Setup!B12,"")</f>
        <v>Male</v>
      </c>
      <c r="C13" s="6" t="s">
        <v>98</v>
      </c>
      <c r="D13" s="6"/>
      <c r="E13" s="4">
        <f t="shared" si="6"/>
        <v>1.0219907407407407E-2</v>
      </c>
      <c r="F13" cm="1">
        <f t="array" ref="F13">IF(ISNUMBER(E13),SUMPRODUCT((B$3:B$52=B13)*(E$3:E$52&lt;E13))+1,"")</f>
        <v>3</v>
      </c>
      <c r="G13">
        <f>_xlfn.XLOOKUP(A13,Run!A:A,Run!E:E,"")</f>
        <v>9.9305555555555553E-3</v>
      </c>
      <c r="H13" cm="1">
        <f t="array" ref="H13">IF(E13&lt;&gt;"",SUMPRODUCT((B$3:B$52=B13)*(I$3:I$52&lt;I13))+1,"")</f>
        <v>3</v>
      </c>
      <c r="I13">
        <f t="shared" si="7"/>
        <v>3.0099305555555556</v>
      </c>
      <c r="J13" t="b">
        <f t="shared" si="8"/>
        <v>1</v>
      </c>
      <c r="K13" t="e">
        <f t="shared" si="8"/>
        <v>#VALUE!</v>
      </c>
      <c r="L13" s="29"/>
      <c r="M13" t="str">
        <f t="shared" si="9"/>
        <v/>
      </c>
      <c r="O13" s="4" t="str">
        <f t="shared" si="10"/>
        <v/>
      </c>
      <c r="P13" s="29"/>
      <c r="Q13" t="str">
        <f t="shared" si="11"/>
        <v/>
      </c>
      <c r="S13" s="4" t="str">
        <f t="shared" si="12"/>
        <v/>
      </c>
      <c r="T13" s="29"/>
      <c r="U13" t="str">
        <f t="shared" si="13"/>
        <v/>
      </c>
      <c r="W13" s="4" t="str">
        <f t="shared" si="14"/>
        <v/>
      </c>
    </row>
    <row r="14" spans="1:23" x14ac:dyDescent="0.3">
      <c r="A14" t="str">
        <f>TEXT(Setup!A13,"")</f>
        <v>Wheeler 2</v>
      </c>
      <c r="B14" t="str">
        <f>TEXT(Setup!B13,"")</f>
        <v>Female</v>
      </c>
      <c r="C14" s="6" t="s">
        <v>137</v>
      </c>
      <c r="D14" s="6"/>
      <c r="E14" s="4">
        <f t="shared" si="6"/>
        <v>9.7337962962962959E-3</v>
      </c>
      <c r="F14" cm="1">
        <f t="array" ref="F14">IF(ISNUMBER(E14),SUMPRODUCT((B$3:B$52=B14)*(E$3:E$52&lt;E14))+1,"")</f>
        <v>2</v>
      </c>
      <c r="G14">
        <f>_xlfn.XLOOKUP(A14,Run!A:A,Run!E:E,"")</f>
        <v>1.1574074074074073E-2</v>
      </c>
      <c r="H14" cm="1">
        <f t="array" ref="H14">IF(E14&lt;&gt;"",SUMPRODUCT((B$3:B$52=B14)*(I$3:I$52&lt;I14))+1,"")</f>
        <v>2</v>
      </c>
      <c r="I14">
        <f t="shared" si="7"/>
        <v>2.011574074074074</v>
      </c>
      <c r="J14" t="b">
        <f t="shared" si="8"/>
        <v>1</v>
      </c>
      <c r="K14" t="e">
        <f t="shared" si="8"/>
        <v>#VALUE!</v>
      </c>
      <c r="L14" s="29"/>
      <c r="M14" t="str">
        <f t="shared" si="9"/>
        <v/>
      </c>
      <c r="O14" s="4" t="str">
        <f t="shared" si="10"/>
        <v/>
      </c>
      <c r="P14" s="29"/>
      <c r="Q14" t="str">
        <f t="shared" si="11"/>
        <v/>
      </c>
      <c r="S14" s="4" t="str">
        <f t="shared" si="12"/>
        <v/>
      </c>
      <c r="T14" s="29"/>
      <c r="U14" t="str">
        <f t="shared" si="13"/>
        <v/>
      </c>
      <c r="W14" s="4" t="str">
        <f t="shared" si="14"/>
        <v/>
      </c>
    </row>
    <row r="15" spans="1:23" x14ac:dyDescent="0.3">
      <c r="A15" t="str">
        <f>TEXT(Setup!A14,"")</f>
        <v>Woodstock</v>
      </c>
      <c r="B15" t="str">
        <f>TEXT(Setup!B14,"")</f>
        <v>Mixed</v>
      </c>
      <c r="C15" s="6" t="s">
        <v>138</v>
      </c>
      <c r="D15" s="6"/>
      <c r="E15" s="4">
        <f t="shared" si="6"/>
        <v>1.9120370370370371E-2</v>
      </c>
      <c r="F15" cm="1">
        <f t="array" ref="F15">IF(ISNUMBER(E15),SUMPRODUCT((B$3:B$52=B15)*(E$3:E$52&lt;E15))+1,"")</f>
        <v>6</v>
      </c>
      <c r="G15">
        <f>_xlfn.XLOOKUP(A15,Run!A:A,Run!E:E,"")</f>
        <v>1.3198559670781892E-2</v>
      </c>
      <c r="H15" cm="1">
        <f t="array" ref="H15">IF(E15&lt;&gt;"",SUMPRODUCT((B$3:B$52=B15)*(I$3:I$52&lt;I15))+1,"")</f>
        <v>6</v>
      </c>
      <c r="I15">
        <f t="shared" si="7"/>
        <v>6.0131985596707818</v>
      </c>
      <c r="J15" t="b">
        <f t="shared" si="8"/>
        <v>1</v>
      </c>
      <c r="K15" t="e">
        <f t="shared" si="8"/>
        <v>#VALUE!</v>
      </c>
      <c r="L15" s="29"/>
      <c r="M15" t="str">
        <f t="shared" si="9"/>
        <v/>
      </c>
      <c r="O15" s="4" t="str">
        <f t="shared" si="10"/>
        <v/>
      </c>
      <c r="P15" s="29"/>
      <c r="Q15" t="str">
        <f t="shared" si="11"/>
        <v/>
      </c>
      <c r="S15" s="4" t="str">
        <f t="shared" si="12"/>
        <v/>
      </c>
      <c r="T15" s="29"/>
      <c r="U15" t="str">
        <f t="shared" si="13"/>
        <v/>
      </c>
      <c r="W15" s="4" t="str">
        <f t="shared" si="14"/>
        <v/>
      </c>
    </row>
    <row r="16" spans="1:23" x14ac:dyDescent="0.3">
      <c r="A16" t="str">
        <f>TEXT(Setup!A15,"")</f>
        <v>Raider 1</v>
      </c>
      <c r="B16" t="str">
        <f>TEXT(Setup!B15,"")</f>
        <v>Mixed</v>
      </c>
      <c r="C16" s="6" t="s">
        <v>118</v>
      </c>
      <c r="D16" s="6"/>
      <c r="E16" s="4">
        <f t="shared" si="6"/>
        <v>9.1550925925925931E-3</v>
      </c>
      <c r="F16" cm="1">
        <f t="array" ref="F16">IF(ISNUMBER(E16),SUMPRODUCT((B$3:B$52=B16)*(E$3:E$52&lt;E16))+1,"")</f>
        <v>1</v>
      </c>
      <c r="G16">
        <f>_xlfn.XLOOKUP(A16,Run!A:A,Run!E:E,"")</f>
        <v>1.0096180555555554E-2</v>
      </c>
      <c r="H16" cm="1">
        <f t="array" ref="H16">IF(E16&lt;&gt;"",SUMPRODUCT((B$3:B$52=B16)*(I$3:I$52&lt;I16))+1,"")</f>
        <v>1</v>
      </c>
      <c r="I16">
        <f t="shared" si="7"/>
        <v>1.0100961805555555</v>
      </c>
      <c r="J16" t="b">
        <f t="shared" si="8"/>
        <v>1</v>
      </c>
      <c r="K16" t="e">
        <f t="shared" si="8"/>
        <v>#VALUE!</v>
      </c>
      <c r="L16" s="29"/>
      <c r="M16" t="str">
        <f t="shared" si="9"/>
        <v/>
      </c>
      <c r="O16" s="4" t="str">
        <f t="shared" si="10"/>
        <v/>
      </c>
      <c r="P16" s="29"/>
      <c r="Q16" t="str">
        <f t="shared" si="11"/>
        <v/>
      </c>
      <c r="S16" s="4" t="str">
        <f t="shared" si="12"/>
        <v/>
      </c>
      <c r="T16" s="29"/>
      <c r="U16" t="str">
        <f t="shared" si="13"/>
        <v/>
      </c>
      <c r="W16" s="4" t="str">
        <f t="shared" si="14"/>
        <v/>
      </c>
    </row>
    <row r="17" spans="1:23" x14ac:dyDescent="0.3">
      <c r="A17" t="str">
        <f>TEXT(Setup!A16,"")</f>
        <v>Raider 2</v>
      </c>
      <c r="B17" t="str">
        <f>TEXT(Setup!B16,"")</f>
        <v>Mixed</v>
      </c>
      <c r="C17" s="6" t="s">
        <v>139</v>
      </c>
      <c r="D17" s="6"/>
      <c r="E17" s="4">
        <f t="shared" si="6"/>
        <v>2.1527777777777778E-2</v>
      </c>
      <c r="F17" cm="1">
        <f t="array" ref="F17">IF(ISNUMBER(E17),SUMPRODUCT((B$3:B$52=B17)*(E$3:E$52&lt;E17))+1,"")</f>
        <v>7</v>
      </c>
      <c r="G17">
        <f>_xlfn.XLOOKUP(A17,Run!A:A,Run!E:E,"")</f>
        <v>1.2997685185185185E-2</v>
      </c>
      <c r="H17" cm="1">
        <f t="array" ref="H17">IF(E17&lt;&gt;"",SUMPRODUCT((B$3:B$52=B17)*(I$3:I$52&lt;I17))+1,"")</f>
        <v>7</v>
      </c>
      <c r="I17">
        <f t="shared" si="7"/>
        <v>7.0129976851851854</v>
      </c>
      <c r="J17" t="b">
        <f t="shared" si="8"/>
        <v>1</v>
      </c>
      <c r="K17" t="e">
        <f t="shared" si="8"/>
        <v>#VALUE!</v>
      </c>
      <c r="L17" s="29"/>
      <c r="M17" t="str">
        <f t="shared" si="9"/>
        <v/>
      </c>
      <c r="O17" s="4" t="str">
        <f t="shared" si="10"/>
        <v/>
      </c>
      <c r="P17" s="29"/>
      <c r="Q17" t="str">
        <f t="shared" si="11"/>
        <v/>
      </c>
      <c r="S17" s="4" t="str">
        <f t="shared" si="12"/>
        <v/>
      </c>
      <c r="T17" s="29"/>
      <c r="U17" t="str">
        <f t="shared" si="13"/>
        <v/>
      </c>
      <c r="W17" s="4" t="str">
        <f t="shared" si="14"/>
        <v/>
      </c>
    </row>
    <row r="18" spans="1:23" x14ac:dyDescent="0.3">
      <c r="A18" t="str">
        <f>TEXT(Setup!A17,"")</f>
        <v/>
      </c>
      <c r="B18" t="str">
        <f>TEXT(Setup!B17,"")</f>
        <v/>
      </c>
      <c r="C18" s="6"/>
      <c r="D18" s="6"/>
      <c r="E18" s="4" t="str">
        <f t="shared" si="6"/>
        <v/>
      </c>
      <c r="F18" t="str" cm="1">
        <f t="array" ref="F18">IF(ISNUMBER(E18),SUMPRODUCT((B$3:B$52=B18)*(E$3:E$52&lt;E18))+1,"")</f>
        <v/>
      </c>
      <c r="G18" t="str">
        <f>_xlfn.XLOOKUP(A18,Run!A:A,Run!E:E,"")</f>
        <v/>
      </c>
      <c r="H18" t="str" cm="1">
        <f t="array" ref="H18">IF(E18&lt;&gt;"",SUMPRODUCT((B$3:B$52=B18)*(I$3:I$52&lt;I18))+1,"")</f>
        <v/>
      </c>
      <c r="I18" t="str">
        <f t="shared" si="7"/>
        <v/>
      </c>
      <c r="J18" t="e">
        <f t="shared" si="8"/>
        <v>#VALUE!</v>
      </c>
      <c r="K18" t="e">
        <f t="shared" si="8"/>
        <v>#VALUE!</v>
      </c>
      <c r="L18" s="29"/>
      <c r="M18" t="str">
        <f t="shared" si="9"/>
        <v/>
      </c>
      <c r="O18" s="4" t="str">
        <f t="shared" si="10"/>
        <v/>
      </c>
      <c r="P18" s="29"/>
      <c r="Q18" t="str">
        <f t="shared" si="11"/>
        <v/>
      </c>
      <c r="S18" s="4" t="str">
        <f t="shared" si="12"/>
        <v/>
      </c>
      <c r="T18" s="29"/>
      <c r="U18" t="str">
        <f t="shared" si="13"/>
        <v/>
      </c>
      <c r="W18" s="4" t="str">
        <f t="shared" si="14"/>
        <v/>
      </c>
    </row>
    <row r="19" spans="1:23" x14ac:dyDescent="0.3">
      <c r="A19" t="str">
        <f>TEXT(Setup!A18,"")</f>
        <v/>
      </c>
      <c r="B19" t="str">
        <f>TEXT(Setup!B18,"")</f>
        <v/>
      </c>
      <c r="C19" s="6"/>
      <c r="D19" s="6"/>
      <c r="E19" s="4" t="str">
        <f t="shared" si="6"/>
        <v/>
      </c>
      <c r="F19" t="str" cm="1">
        <f t="array" ref="F19">IF(ISNUMBER(E19),SUMPRODUCT((B$3:B$52=B19)*(E$3:E$52&lt;E19))+1,"")</f>
        <v/>
      </c>
      <c r="G19" t="str">
        <f>_xlfn.XLOOKUP(A19,Run!A:A,Run!E:E,"")</f>
        <v/>
      </c>
      <c r="H19" t="str" cm="1">
        <f t="array" ref="H19">IF(E19&lt;&gt;"",SUMPRODUCT((B$3:B$52=B19)*(I$3:I$52&lt;I19))+1,"")</f>
        <v/>
      </c>
      <c r="I19" t="str">
        <f t="shared" si="7"/>
        <v/>
      </c>
      <c r="J19" t="e">
        <f t="shared" si="8"/>
        <v>#VALUE!</v>
      </c>
      <c r="K19" t="e">
        <f t="shared" si="8"/>
        <v>#VALUE!</v>
      </c>
      <c r="L19" s="29"/>
      <c r="M19" t="str">
        <f t="shared" si="9"/>
        <v/>
      </c>
      <c r="O19" s="4" t="str">
        <f t="shared" si="10"/>
        <v/>
      </c>
      <c r="P19" s="29"/>
      <c r="Q19" t="str">
        <f t="shared" si="11"/>
        <v/>
      </c>
      <c r="S19" s="4" t="str">
        <f t="shared" si="12"/>
        <v/>
      </c>
      <c r="T19" s="29"/>
      <c r="U19" t="str">
        <f t="shared" si="13"/>
        <v/>
      </c>
      <c r="W19" s="4" t="str">
        <f t="shared" si="14"/>
        <v/>
      </c>
    </row>
    <row r="20" spans="1:23" x14ac:dyDescent="0.3">
      <c r="A20" t="str">
        <f>TEXT(Setup!A19,"")</f>
        <v/>
      </c>
      <c r="B20" t="str">
        <f>TEXT(Setup!B19,"")</f>
        <v/>
      </c>
      <c r="C20" s="6"/>
      <c r="D20" s="6"/>
      <c r="E20" s="4" t="str">
        <f t="shared" si="6"/>
        <v/>
      </c>
      <c r="F20" t="str" cm="1">
        <f t="array" ref="F20">IF(ISNUMBER(E20),SUMPRODUCT((B$3:B$52=B20)*(E$3:E$52&lt;E20))+1,"")</f>
        <v/>
      </c>
      <c r="G20" t="str">
        <f>_xlfn.XLOOKUP(A20,Run!A:A,Run!E:E,"")</f>
        <v/>
      </c>
      <c r="H20" t="str" cm="1">
        <f t="array" ref="H20">IF(E20&lt;&gt;"",SUMPRODUCT((B$3:B$52=B20)*(I$3:I$52&lt;I20))+1,"")</f>
        <v/>
      </c>
      <c r="I20" t="str">
        <f t="shared" si="7"/>
        <v/>
      </c>
      <c r="J20" t="e">
        <f t="shared" si="8"/>
        <v>#VALUE!</v>
      </c>
      <c r="K20" t="e">
        <f t="shared" si="8"/>
        <v>#VALUE!</v>
      </c>
      <c r="L20" s="29"/>
      <c r="M20" t="str">
        <f t="shared" si="9"/>
        <v/>
      </c>
      <c r="O20" s="4" t="str">
        <f t="shared" si="10"/>
        <v/>
      </c>
      <c r="P20" s="29"/>
      <c r="Q20" t="str">
        <f t="shared" si="11"/>
        <v/>
      </c>
      <c r="S20" s="4" t="str">
        <f t="shared" si="12"/>
        <v/>
      </c>
      <c r="T20" s="29"/>
      <c r="U20" t="str">
        <f t="shared" si="13"/>
        <v/>
      </c>
      <c r="W20" s="4" t="str">
        <f t="shared" si="14"/>
        <v/>
      </c>
    </row>
    <row r="21" spans="1:23" x14ac:dyDescent="0.3">
      <c r="A21" t="str">
        <f>TEXT(Setup!A20,"")</f>
        <v/>
      </c>
      <c r="B21" t="str">
        <f>TEXT(Setup!B20,"")</f>
        <v/>
      </c>
      <c r="C21" s="6"/>
      <c r="D21" s="6"/>
      <c r="E21" s="4" t="str">
        <f t="shared" si="6"/>
        <v/>
      </c>
      <c r="F21" t="str" cm="1">
        <f t="array" ref="F21">IF(ISNUMBER(E21),SUMPRODUCT((B$3:B$52=B21)*(E$3:E$52&lt;E21))+1,"")</f>
        <v/>
      </c>
      <c r="G21" t="str">
        <f>_xlfn.XLOOKUP(A21,Run!A:A,Run!E:E,"")</f>
        <v/>
      </c>
      <c r="H21" t="str" cm="1">
        <f t="array" ref="H21">IF(E21&lt;&gt;"",SUMPRODUCT((B$3:B$52=B21)*(I$3:I$52&lt;I21))+1,"")</f>
        <v/>
      </c>
      <c r="I21" t="str">
        <f t="shared" si="7"/>
        <v/>
      </c>
      <c r="J21" t="e">
        <f t="shared" si="8"/>
        <v>#VALUE!</v>
      </c>
      <c r="K21" t="e">
        <f t="shared" si="8"/>
        <v>#VALUE!</v>
      </c>
      <c r="L21" s="29"/>
      <c r="M21" t="str">
        <f t="shared" si="9"/>
        <v/>
      </c>
      <c r="O21" s="4" t="str">
        <f t="shared" si="10"/>
        <v/>
      </c>
      <c r="P21" s="29"/>
      <c r="Q21" t="str">
        <f t="shared" si="11"/>
        <v/>
      </c>
      <c r="S21" s="4" t="str">
        <f t="shared" si="12"/>
        <v/>
      </c>
      <c r="T21" s="29"/>
      <c r="U21" t="str">
        <f t="shared" si="13"/>
        <v/>
      </c>
      <c r="W21" s="4" t="str">
        <f t="shared" si="14"/>
        <v/>
      </c>
    </row>
    <row r="22" spans="1:23" x14ac:dyDescent="0.3">
      <c r="A22" t="str">
        <f>TEXT(Setup!A21,"")</f>
        <v/>
      </c>
      <c r="B22" t="str">
        <f>TEXT(Setup!B21,"")</f>
        <v/>
      </c>
      <c r="C22" s="6"/>
      <c r="D22" s="6"/>
      <c r="E22" s="4" t="str">
        <f t="shared" si="6"/>
        <v/>
      </c>
      <c r="F22" t="str" cm="1">
        <f t="array" ref="F22">IF(ISNUMBER(E22),SUMPRODUCT((B$3:B$52=B22)*(E$3:E$52&lt;E22))+1,"")</f>
        <v/>
      </c>
      <c r="G22" t="str">
        <f>_xlfn.XLOOKUP(A22,Run!A:A,Run!E:E,"")</f>
        <v/>
      </c>
      <c r="H22" t="str" cm="1">
        <f t="array" ref="H22">IF(E22&lt;&gt;"",SUMPRODUCT((B$3:B$52=B22)*(I$3:I$52&lt;I22))+1,"")</f>
        <v/>
      </c>
      <c r="I22" t="str">
        <f t="shared" si="7"/>
        <v/>
      </c>
      <c r="J22" t="e">
        <f t="shared" si="8"/>
        <v>#VALUE!</v>
      </c>
      <c r="K22" t="e">
        <f t="shared" si="8"/>
        <v>#VALUE!</v>
      </c>
      <c r="L22" s="29"/>
      <c r="M22" t="str">
        <f t="shared" si="9"/>
        <v/>
      </c>
      <c r="O22" s="4" t="str">
        <f t="shared" si="10"/>
        <v/>
      </c>
      <c r="P22" s="29"/>
      <c r="Q22" t="str">
        <f t="shared" si="11"/>
        <v/>
      </c>
      <c r="S22" s="4" t="str">
        <f t="shared" si="12"/>
        <v/>
      </c>
      <c r="T22" s="29"/>
      <c r="U22" t="str">
        <f t="shared" si="13"/>
        <v/>
      </c>
      <c r="W22" s="4" t="str">
        <f t="shared" si="14"/>
        <v/>
      </c>
    </row>
    <row r="23" spans="1:23" x14ac:dyDescent="0.3">
      <c r="A23" t="str">
        <f>TEXT(Setup!A22,"")</f>
        <v/>
      </c>
      <c r="B23" t="str">
        <f>TEXT(Setup!B22,"")</f>
        <v/>
      </c>
      <c r="C23" s="6"/>
      <c r="D23" s="6"/>
      <c r="E23" s="4" t="str">
        <f t="shared" si="6"/>
        <v/>
      </c>
      <c r="F23" t="str" cm="1">
        <f t="array" ref="F23">IF(ISNUMBER(E23),SUMPRODUCT((B$3:B$52=B23)*(E$3:E$52&lt;E23))+1,"")</f>
        <v/>
      </c>
      <c r="G23" t="str">
        <f>_xlfn.XLOOKUP(A23,Run!A:A,Run!E:E,"")</f>
        <v/>
      </c>
      <c r="H23" t="str" cm="1">
        <f t="array" ref="H23">IF(E23&lt;&gt;"",SUMPRODUCT((B$3:B$52=B23)*(I$3:I$52&lt;I23))+1,"")</f>
        <v/>
      </c>
      <c r="I23" t="str">
        <f t="shared" si="7"/>
        <v/>
      </c>
      <c r="J23" t="e">
        <f t="shared" si="8"/>
        <v>#VALUE!</v>
      </c>
      <c r="K23" t="e">
        <f t="shared" si="8"/>
        <v>#VALUE!</v>
      </c>
      <c r="L23" s="29"/>
      <c r="M23" t="str">
        <f t="shared" si="9"/>
        <v/>
      </c>
      <c r="O23" s="4" t="str">
        <f t="shared" si="10"/>
        <v/>
      </c>
      <c r="P23" s="29"/>
      <c r="Q23" t="str">
        <f t="shared" si="11"/>
        <v/>
      </c>
      <c r="S23" s="4" t="str">
        <f t="shared" si="12"/>
        <v/>
      </c>
      <c r="T23" s="29"/>
      <c r="U23" t="str">
        <f t="shared" si="13"/>
        <v/>
      </c>
      <c r="W23" s="4" t="str">
        <f t="shared" si="14"/>
        <v/>
      </c>
    </row>
    <row r="24" spans="1:23" x14ac:dyDescent="0.3">
      <c r="A24" t="str">
        <f>TEXT(Setup!A23,"")</f>
        <v/>
      </c>
      <c r="B24" t="str">
        <f>TEXT(Setup!B23,"")</f>
        <v/>
      </c>
      <c r="C24" s="6"/>
      <c r="D24" s="6"/>
      <c r="E24" s="4" t="str">
        <f t="shared" si="6"/>
        <v/>
      </c>
      <c r="F24" t="str" cm="1">
        <f t="array" ref="F24">IF(ISNUMBER(E24),SUMPRODUCT((B$3:B$52=B24)*(E$3:E$52&lt;E24))+1,"")</f>
        <v/>
      </c>
      <c r="G24" t="str">
        <f>_xlfn.XLOOKUP(A24,Run!A:A,Run!E:E,"")</f>
        <v/>
      </c>
      <c r="H24" t="str" cm="1">
        <f t="array" ref="H24">IF(E24&lt;&gt;"",SUMPRODUCT((B$3:B$52=B24)*(I$3:I$52&lt;I24))+1,"")</f>
        <v/>
      </c>
      <c r="I24" t="str">
        <f t="shared" si="7"/>
        <v/>
      </c>
      <c r="J24" t="e">
        <f t="shared" si="8"/>
        <v>#VALUE!</v>
      </c>
      <c r="K24" t="e">
        <f t="shared" si="8"/>
        <v>#VALUE!</v>
      </c>
      <c r="L24" s="29"/>
      <c r="M24" t="str">
        <f t="shared" si="9"/>
        <v/>
      </c>
      <c r="O24" s="4" t="str">
        <f t="shared" si="10"/>
        <v/>
      </c>
      <c r="P24" s="29"/>
      <c r="Q24" t="str">
        <f t="shared" si="11"/>
        <v/>
      </c>
      <c r="S24" s="4" t="str">
        <f t="shared" si="12"/>
        <v/>
      </c>
      <c r="T24" s="29"/>
      <c r="U24" t="str">
        <f t="shared" si="13"/>
        <v/>
      </c>
      <c r="W24" s="4" t="str">
        <f t="shared" si="14"/>
        <v/>
      </c>
    </row>
    <row r="25" spans="1:23" x14ac:dyDescent="0.3">
      <c r="A25" t="str">
        <f>TEXT(Setup!A24,"")</f>
        <v/>
      </c>
      <c r="B25" t="str">
        <f>TEXT(Setup!B24,"")</f>
        <v/>
      </c>
      <c r="C25" s="6"/>
      <c r="D25" s="6"/>
      <c r="E25" s="4" t="str">
        <f t="shared" si="6"/>
        <v/>
      </c>
      <c r="F25" t="str" cm="1">
        <f t="array" ref="F25">IF(ISNUMBER(E25),SUMPRODUCT((B$3:B$52=B25)*(E$3:E$52&lt;E25))+1,"")</f>
        <v/>
      </c>
      <c r="G25" t="str">
        <f>_xlfn.XLOOKUP(A25,Run!A:A,Run!E:E,"")</f>
        <v/>
      </c>
      <c r="H25" t="str" cm="1">
        <f t="array" ref="H25">IF(E25&lt;&gt;"",SUMPRODUCT((B$3:B$52=B25)*(I$3:I$52&lt;I25))+1,"")</f>
        <v/>
      </c>
      <c r="I25" t="str">
        <f t="shared" si="7"/>
        <v/>
      </c>
      <c r="J25" t="e">
        <f t="shared" si="8"/>
        <v>#VALUE!</v>
      </c>
      <c r="K25" t="e">
        <f t="shared" si="8"/>
        <v>#VALUE!</v>
      </c>
      <c r="L25" s="29"/>
      <c r="M25" t="str">
        <f t="shared" si="9"/>
        <v/>
      </c>
      <c r="O25" s="4" t="str">
        <f t="shared" si="10"/>
        <v/>
      </c>
      <c r="P25" s="29"/>
      <c r="Q25" t="str">
        <f t="shared" si="11"/>
        <v/>
      </c>
      <c r="S25" s="4" t="str">
        <f t="shared" si="12"/>
        <v/>
      </c>
      <c r="T25" s="29"/>
      <c r="U25" t="str">
        <f t="shared" si="13"/>
        <v/>
      </c>
      <c r="W25" s="4" t="str">
        <f t="shared" si="14"/>
        <v/>
      </c>
    </row>
    <row r="26" spans="1:23" x14ac:dyDescent="0.3">
      <c r="A26" t="str">
        <f>TEXT(Setup!A25,"")</f>
        <v/>
      </c>
      <c r="B26" t="str">
        <f>TEXT(Setup!B25,"")</f>
        <v/>
      </c>
      <c r="C26" s="6"/>
      <c r="D26" s="6"/>
      <c r="E26" s="4" t="str">
        <f t="shared" si="6"/>
        <v/>
      </c>
      <c r="F26" t="str" cm="1">
        <f t="array" ref="F26">IF(ISNUMBER(E26),SUMPRODUCT((B$3:B$52=B26)*(E$3:E$52&lt;E26))+1,"")</f>
        <v/>
      </c>
      <c r="G26" t="str">
        <f>_xlfn.XLOOKUP(A26,Run!A:A,Run!E:E,"")</f>
        <v/>
      </c>
      <c r="H26" t="str" cm="1">
        <f t="array" ref="H26">IF(E26&lt;&gt;"",SUMPRODUCT((B$3:B$52=B26)*(I$3:I$52&lt;I26))+1,"")</f>
        <v/>
      </c>
      <c r="I26" t="str">
        <f t="shared" si="7"/>
        <v/>
      </c>
      <c r="J26" t="e">
        <f t="shared" si="8"/>
        <v>#VALUE!</v>
      </c>
      <c r="K26" t="e">
        <f t="shared" si="8"/>
        <v>#VALUE!</v>
      </c>
      <c r="L26" s="29"/>
      <c r="M26" t="str">
        <f t="shared" si="9"/>
        <v/>
      </c>
      <c r="O26" s="4" t="str">
        <f t="shared" si="10"/>
        <v/>
      </c>
      <c r="P26" s="29"/>
      <c r="Q26" t="str">
        <f t="shared" si="11"/>
        <v/>
      </c>
      <c r="S26" s="4" t="str">
        <f t="shared" si="12"/>
        <v/>
      </c>
      <c r="T26" s="29"/>
      <c r="U26" t="str">
        <f t="shared" si="13"/>
        <v/>
      </c>
      <c r="W26" s="4" t="str">
        <f t="shared" si="14"/>
        <v/>
      </c>
    </row>
    <row r="27" spans="1:23" x14ac:dyDescent="0.3">
      <c r="A27" t="str">
        <f>TEXT(Setup!A26,"")</f>
        <v/>
      </c>
      <c r="B27" t="str">
        <f>TEXT(Setup!B26,"")</f>
        <v/>
      </c>
      <c r="C27" s="6"/>
      <c r="D27" s="6"/>
      <c r="E27" s="4" t="str">
        <f t="shared" si="6"/>
        <v/>
      </c>
      <c r="F27" t="str" cm="1">
        <f t="array" ref="F27">IF(ISNUMBER(E27),SUMPRODUCT((B$3:B$52=B27)*(E$3:E$52&lt;E27))+1,"")</f>
        <v/>
      </c>
      <c r="G27" t="str">
        <f>_xlfn.XLOOKUP(A27,Run!A:A,Run!E:E,"")</f>
        <v/>
      </c>
      <c r="H27" t="str" cm="1">
        <f t="array" ref="H27">IF(E27&lt;&gt;"",SUMPRODUCT((B$3:B$52=B27)*(I$3:I$52&lt;I27))+1,"")</f>
        <v/>
      </c>
      <c r="I27" t="str">
        <f t="shared" si="7"/>
        <v/>
      </c>
      <c r="J27" t="e">
        <f t="shared" si="8"/>
        <v>#VALUE!</v>
      </c>
      <c r="K27" t="e">
        <f t="shared" si="8"/>
        <v>#VALUE!</v>
      </c>
      <c r="L27" s="29"/>
      <c r="M27" t="str">
        <f t="shared" si="9"/>
        <v/>
      </c>
      <c r="O27" s="4" t="str">
        <f t="shared" si="10"/>
        <v/>
      </c>
      <c r="P27" s="29"/>
      <c r="Q27" t="str">
        <f t="shared" si="11"/>
        <v/>
      </c>
      <c r="S27" s="4" t="str">
        <f t="shared" si="12"/>
        <v/>
      </c>
      <c r="T27" s="29"/>
      <c r="U27" t="str">
        <f t="shared" si="13"/>
        <v/>
      </c>
      <c r="W27" s="4" t="str">
        <f t="shared" si="14"/>
        <v/>
      </c>
    </row>
    <row r="28" spans="1:23" x14ac:dyDescent="0.3">
      <c r="A28" t="str">
        <f>TEXT(Setup!A27,"")</f>
        <v/>
      </c>
      <c r="B28" t="str">
        <f>TEXT(Setup!B27,"")</f>
        <v/>
      </c>
      <c r="C28" s="6"/>
      <c r="D28" s="6"/>
      <c r="E28" s="4" t="str">
        <f t="shared" si="6"/>
        <v/>
      </c>
      <c r="F28" t="str" cm="1">
        <f t="array" ref="F28">IF(ISNUMBER(E28),SUMPRODUCT((B$3:B$52=B28)*(E$3:E$52&lt;E28))+1,"")</f>
        <v/>
      </c>
      <c r="G28" t="str">
        <f>_xlfn.XLOOKUP(A28,Run!A:A,Run!E:E,"")</f>
        <v/>
      </c>
      <c r="H28" t="str" cm="1">
        <f t="array" ref="H28">IF(E28&lt;&gt;"",SUMPRODUCT((B$3:B$52=B28)*(I$3:I$52&lt;I28))+1,"")</f>
        <v/>
      </c>
      <c r="I28" t="str">
        <f t="shared" si="7"/>
        <v/>
      </c>
      <c r="J28" t="e">
        <f t="shared" si="8"/>
        <v>#VALUE!</v>
      </c>
      <c r="K28" t="e">
        <f t="shared" si="8"/>
        <v>#VALUE!</v>
      </c>
      <c r="L28" s="29"/>
      <c r="M28" t="str">
        <f t="shared" si="9"/>
        <v/>
      </c>
      <c r="O28" s="4" t="str">
        <f t="shared" si="10"/>
        <v/>
      </c>
      <c r="P28" s="29"/>
      <c r="Q28" t="str">
        <f t="shared" si="11"/>
        <v/>
      </c>
      <c r="S28" s="4" t="str">
        <f t="shared" si="12"/>
        <v/>
      </c>
      <c r="T28" s="29"/>
      <c r="U28" t="str">
        <f t="shared" si="13"/>
        <v/>
      </c>
      <c r="W28" s="4" t="str">
        <f t="shared" si="14"/>
        <v/>
      </c>
    </row>
    <row r="29" spans="1:23" x14ac:dyDescent="0.3">
      <c r="A29" t="str">
        <f>TEXT(Setup!A28,"")</f>
        <v/>
      </c>
      <c r="B29" t="str">
        <f>TEXT(Setup!B28,"")</f>
        <v/>
      </c>
      <c r="C29" s="6"/>
      <c r="D29" s="6"/>
      <c r="E29" s="4" t="str">
        <f t="shared" si="6"/>
        <v/>
      </c>
      <c r="F29" t="str" cm="1">
        <f t="array" ref="F29">IF(ISNUMBER(E29),SUMPRODUCT((B$3:B$52=B29)*(E$3:E$52&lt;E29))+1,"")</f>
        <v/>
      </c>
      <c r="G29" t="str">
        <f>_xlfn.XLOOKUP(A29,Run!A:A,Run!E:E,"")</f>
        <v/>
      </c>
      <c r="H29" t="str" cm="1">
        <f t="array" ref="H29">IF(E29&lt;&gt;"",SUMPRODUCT((B$3:B$52=B29)*(I$3:I$52&lt;I29))+1,"")</f>
        <v/>
      </c>
      <c r="I29" t="str">
        <f t="shared" si="7"/>
        <v/>
      </c>
      <c r="J29" t="e">
        <f t="shared" si="8"/>
        <v>#VALUE!</v>
      </c>
      <c r="K29" t="e">
        <f t="shared" si="8"/>
        <v>#VALUE!</v>
      </c>
      <c r="L29" s="29"/>
      <c r="M29" t="str">
        <f t="shared" si="9"/>
        <v/>
      </c>
      <c r="O29" s="4" t="str">
        <f t="shared" si="10"/>
        <v/>
      </c>
      <c r="P29" s="29"/>
      <c r="Q29" t="str">
        <f t="shared" si="11"/>
        <v/>
      </c>
      <c r="S29" s="4" t="str">
        <f t="shared" si="12"/>
        <v/>
      </c>
      <c r="T29" s="29"/>
      <c r="U29" t="str">
        <f t="shared" si="13"/>
        <v/>
      </c>
      <c r="W29" s="4" t="str">
        <f t="shared" si="14"/>
        <v/>
      </c>
    </row>
    <row r="30" spans="1:23" x14ac:dyDescent="0.3">
      <c r="A30" t="str">
        <f>TEXT(Setup!A29,"")</f>
        <v/>
      </c>
      <c r="B30" t="str">
        <f>TEXT(Setup!B29,"")</f>
        <v/>
      </c>
      <c r="C30" s="6"/>
      <c r="D30" s="6"/>
      <c r="E30" s="4" t="str">
        <f t="shared" si="6"/>
        <v/>
      </c>
      <c r="F30" t="str" cm="1">
        <f t="array" ref="F30">IF(ISNUMBER(E30),SUMPRODUCT((B$3:B$52=B30)*(E$3:E$52&lt;E30))+1,"")</f>
        <v/>
      </c>
      <c r="G30" t="str">
        <f>_xlfn.XLOOKUP(A30,Run!A:A,Run!E:E,"")</f>
        <v/>
      </c>
      <c r="H30" t="str" cm="1">
        <f t="array" ref="H30">IF(E30&lt;&gt;"",SUMPRODUCT((B$3:B$52=B30)*(I$3:I$52&lt;I30))+1,"")</f>
        <v/>
      </c>
      <c r="I30" t="str">
        <f t="shared" si="7"/>
        <v/>
      </c>
      <c r="J30" t="e">
        <f t="shared" si="8"/>
        <v>#VALUE!</v>
      </c>
      <c r="K30" t="e">
        <f t="shared" si="8"/>
        <v>#VALUE!</v>
      </c>
      <c r="L30" s="29"/>
      <c r="M30" t="str">
        <f t="shared" si="9"/>
        <v/>
      </c>
      <c r="O30" s="4" t="str">
        <f t="shared" si="10"/>
        <v/>
      </c>
      <c r="P30" s="29"/>
      <c r="Q30" t="str">
        <f t="shared" si="11"/>
        <v/>
      </c>
      <c r="S30" s="4" t="str">
        <f t="shared" si="12"/>
        <v/>
      </c>
      <c r="T30" s="29"/>
      <c r="U30" t="str">
        <f t="shared" si="13"/>
        <v/>
      </c>
      <c r="W30" s="4" t="str">
        <f t="shared" si="14"/>
        <v/>
      </c>
    </row>
    <row r="31" spans="1:23" x14ac:dyDescent="0.3">
      <c r="A31" t="str">
        <f>TEXT(Setup!A30,"")</f>
        <v/>
      </c>
      <c r="B31" t="str">
        <f>TEXT(Setup!B30,"")</f>
        <v/>
      </c>
      <c r="C31" s="6"/>
      <c r="D31" s="6"/>
      <c r="E31" s="4" t="str">
        <f t="shared" si="6"/>
        <v/>
      </c>
      <c r="F31" t="str" cm="1">
        <f t="array" ref="F31">IF(ISNUMBER(E31),SUMPRODUCT((B$3:B$52=B31)*(E$3:E$52&lt;E31))+1,"")</f>
        <v/>
      </c>
      <c r="G31" t="str">
        <f>_xlfn.XLOOKUP(A31,Run!A:A,Run!E:E,"")</f>
        <v/>
      </c>
      <c r="H31" t="str" cm="1">
        <f t="array" ref="H31">IF(E31&lt;&gt;"",SUMPRODUCT((B$3:B$52=B31)*(I$3:I$52&lt;I31))+1,"")</f>
        <v/>
      </c>
      <c r="I31" t="str">
        <f t="shared" si="7"/>
        <v/>
      </c>
      <c r="J31" t="e">
        <f t="shared" si="8"/>
        <v>#VALUE!</v>
      </c>
      <c r="K31" t="e">
        <f t="shared" si="8"/>
        <v>#VALUE!</v>
      </c>
      <c r="L31" s="29"/>
      <c r="M31" t="str">
        <f t="shared" si="9"/>
        <v/>
      </c>
      <c r="O31" s="4" t="str">
        <f t="shared" si="10"/>
        <v/>
      </c>
      <c r="P31" s="29"/>
      <c r="Q31" t="str">
        <f t="shared" si="11"/>
        <v/>
      </c>
      <c r="S31" s="4" t="str">
        <f t="shared" si="12"/>
        <v/>
      </c>
      <c r="T31" s="29"/>
      <c r="U31" t="str">
        <f t="shared" si="13"/>
        <v/>
      </c>
      <c r="W31" s="4" t="str">
        <f t="shared" si="14"/>
        <v/>
      </c>
    </row>
    <row r="32" spans="1:23" x14ac:dyDescent="0.3">
      <c r="A32" t="str">
        <f>TEXT(Setup!A31,"")</f>
        <v/>
      </c>
      <c r="B32" t="str">
        <f>TEXT(Setup!B31,"")</f>
        <v/>
      </c>
      <c r="C32" s="6"/>
      <c r="D32" s="6"/>
      <c r="E32" s="4" t="str">
        <f t="shared" si="6"/>
        <v/>
      </c>
      <c r="F32" t="str" cm="1">
        <f t="array" ref="F32">IF(ISNUMBER(E32),SUMPRODUCT((B$3:B$52=B32)*(E$3:E$52&lt;E32))+1,"")</f>
        <v/>
      </c>
      <c r="G32" t="str">
        <f>_xlfn.XLOOKUP(A32,Run!A:A,Run!E:E,"")</f>
        <v/>
      </c>
      <c r="H32" t="str" cm="1">
        <f t="array" ref="H32">IF(E32&lt;&gt;"",SUMPRODUCT((B$3:B$52=B32)*(I$3:I$52&lt;I32))+1,"")</f>
        <v/>
      </c>
      <c r="I32" t="str">
        <f t="shared" si="7"/>
        <v/>
      </c>
      <c r="J32" t="e">
        <f t="shared" si="8"/>
        <v>#VALUE!</v>
      </c>
      <c r="K32" t="e">
        <f t="shared" si="8"/>
        <v>#VALUE!</v>
      </c>
      <c r="L32" s="29"/>
      <c r="M32" t="str">
        <f t="shared" si="9"/>
        <v/>
      </c>
      <c r="O32" s="4" t="str">
        <f t="shared" si="10"/>
        <v/>
      </c>
      <c r="P32" s="29"/>
      <c r="Q32" t="str">
        <f t="shared" si="11"/>
        <v/>
      </c>
      <c r="S32" s="4" t="str">
        <f t="shared" si="12"/>
        <v/>
      </c>
      <c r="T32" s="29"/>
      <c r="U32" t="str">
        <f t="shared" si="13"/>
        <v/>
      </c>
      <c r="W32" s="4" t="str">
        <f t="shared" si="14"/>
        <v/>
      </c>
    </row>
    <row r="33" spans="1:23" x14ac:dyDescent="0.3">
      <c r="A33" t="str">
        <f>TEXT(Setup!A32,"")</f>
        <v/>
      </c>
      <c r="B33" t="str">
        <f>TEXT(Setup!B32,"")</f>
        <v/>
      </c>
      <c r="C33" s="6"/>
      <c r="D33" s="6"/>
      <c r="E33" s="4" t="str">
        <f t="shared" si="6"/>
        <v/>
      </c>
      <c r="F33" t="str" cm="1">
        <f t="array" ref="F33">IF(ISNUMBER(E33),SUMPRODUCT((B$3:B$52=B33)*(E$3:E$52&lt;E33))+1,"")</f>
        <v/>
      </c>
      <c r="G33" t="str">
        <f>_xlfn.XLOOKUP(A33,Run!A:A,Run!E:E,"")</f>
        <v/>
      </c>
      <c r="H33" t="str" cm="1">
        <f t="array" ref="H33">IF(E33&lt;&gt;"",SUMPRODUCT((B$3:B$52=B33)*(I$3:I$52&lt;I33))+1,"")</f>
        <v/>
      </c>
      <c r="I33" t="str">
        <f t="shared" si="7"/>
        <v/>
      </c>
      <c r="J33" t="e">
        <f t="shared" si="8"/>
        <v>#VALUE!</v>
      </c>
      <c r="K33" t="e">
        <f t="shared" si="8"/>
        <v>#VALUE!</v>
      </c>
      <c r="L33" s="29"/>
      <c r="M33" t="str">
        <f t="shared" si="9"/>
        <v/>
      </c>
      <c r="O33" s="4" t="str">
        <f t="shared" si="10"/>
        <v/>
      </c>
      <c r="P33" s="29"/>
      <c r="Q33" t="str">
        <f t="shared" si="11"/>
        <v/>
      </c>
      <c r="S33" s="4" t="str">
        <f t="shared" si="12"/>
        <v/>
      </c>
      <c r="T33" s="29"/>
      <c r="U33" t="str">
        <f t="shared" si="13"/>
        <v/>
      </c>
      <c r="W33" s="4" t="str">
        <f t="shared" si="14"/>
        <v/>
      </c>
    </row>
    <row r="34" spans="1:23" x14ac:dyDescent="0.3">
      <c r="A34" t="str">
        <f>TEXT(Setup!A33,"")</f>
        <v/>
      </c>
      <c r="B34" t="str">
        <f>TEXT(Setup!B33,"")</f>
        <v/>
      </c>
      <c r="C34" s="6"/>
      <c r="D34" s="6"/>
      <c r="E34" s="4" t="str">
        <f t="shared" si="6"/>
        <v/>
      </c>
      <c r="F34" t="str" cm="1">
        <f t="array" ref="F34">IF(ISNUMBER(E34),SUMPRODUCT((B$3:B$52=B34)*(E$3:E$52&lt;E34))+1,"")</f>
        <v/>
      </c>
      <c r="G34" t="str">
        <f>_xlfn.XLOOKUP(A34,Run!A:A,Run!E:E,"")</f>
        <v/>
      </c>
      <c r="H34" t="str" cm="1">
        <f t="array" ref="H34">IF(E34&lt;&gt;"",SUMPRODUCT((B$3:B$52=B34)*(I$3:I$52&lt;I34))+1,"")</f>
        <v/>
      </c>
      <c r="I34" t="str">
        <f t="shared" si="7"/>
        <v/>
      </c>
      <c r="J34" t="e">
        <f t="shared" si="8"/>
        <v>#VALUE!</v>
      </c>
      <c r="K34" t="e">
        <f t="shared" si="8"/>
        <v>#VALUE!</v>
      </c>
      <c r="L34" s="29"/>
      <c r="M34" t="str">
        <f t="shared" si="9"/>
        <v/>
      </c>
      <c r="O34" s="4" t="str">
        <f t="shared" si="10"/>
        <v/>
      </c>
      <c r="P34" s="29"/>
      <c r="Q34" t="str">
        <f t="shared" si="11"/>
        <v/>
      </c>
      <c r="S34" s="4" t="str">
        <f t="shared" si="12"/>
        <v/>
      </c>
      <c r="T34" s="29"/>
      <c r="U34" t="str">
        <f t="shared" si="13"/>
        <v/>
      </c>
      <c r="W34" s="4" t="str">
        <f t="shared" si="14"/>
        <v/>
      </c>
    </row>
    <row r="35" spans="1:23" x14ac:dyDescent="0.3">
      <c r="A35" t="str">
        <f>TEXT(Setup!A34,"")</f>
        <v/>
      </c>
      <c r="B35" t="str">
        <f>TEXT(Setup!B34,"")</f>
        <v/>
      </c>
      <c r="C35" s="6"/>
      <c r="D35" s="6"/>
      <c r="E35" s="4" t="str">
        <f t="shared" si="6"/>
        <v/>
      </c>
      <c r="F35" t="str" cm="1">
        <f t="array" ref="F35">IF(ISNUMBER(E35),SUMPRODUCT((B$3:B$52=B35)*(E$3:E$52&lt;E35))+1,"")</f>
        <v/>
      </c>
      <c r="G35" t="str">
        <f>_xlfn.XLOOKUP(A35,Run!A:A,Run!E:E,"")</f>
        <v/>
      </c>
      <c r="H35" t="str" cm="1">
        <f t="array" ref="H35">IF(E35&lt;&gt;"",SUMPRODUCT((B$3:B$52=B35)*(I$3:I$52&lt;I35))+1,"")</f>
        <v/>
      </c>
      <c r="I35" t="str">
        <f t="shared" si="7"/>
        <v/>
      </c>
      <c r="J35" t="e">
        <f t="shared" si="8"/>
        <v>#VALUE!</v>
      </c>
      <c r="K35" t="e">
        <f t="shared" si="8"/>
        <v>#VALUE!</v>
      </c>
      <c r="L35" s="29"/>
      <c r="M35" t="str">
        <f t="shared" si="9"/>
        <v/>
      </c>
      <c r="O35" s="4" t="str">
        <f t="shared" si="10"/>
        <v/>
      </c>
      <c r="P35" s="29"/>
      <c r="Q35" t="str">
        <f t="shared" si="11"/>
        <v/>
      </c>
      <c r="S35" s="4" t="str">
        <f t="shared" si="12"/>
        <v/>
      </c>
      <c r="T35" s="29"/>
      <c r="U35" t="str">
        <f t="shared" si="13"/>
        <v/>
      </c>
      <c r="W35" s="4" t="str">
        <f t="shared" si="14"/>
        <v/>
      </c>
    </row>
    <row r="36" spans="1:23" x14ac:dyDescent="0.3">
      <c r="A36" t="str">
        <f>TEXT(Setup!A35,"")</f>
        <v/>
      </c>
      <c r="B36" t="str">
        <f>TEXT(Setup!B35,"")</f>
        <v/>
      </c>
      <c r="C36" s="6"/>
      <c r="D36" s="6"/>
      <c r="E36" s="4" t="str">
        <f t="shared" si="6"/>
        <v/>
      </c>
      <c r="F36" t="str" cm="1">
        <f t="array" ref="F36">IF(ISNUMBER(E36),SUMPRODUCT((B$3:B$52=B36)*(E$3:E$52&lt;E36))+1,"")</f>
        <v/>
      </c>
      <c r="G36" t="str">
        <f>_xlfn.XLOOKUP(A36,Run!A:A,Run!E:E,"")</f>
        <v/>
      </c>
      <c r="H36" t="str" cm="1">
        <f t="array" ref="H36">IF(E36&lt;&gt;"",SUMPRODUCT((B$3:B$52=B36)*(I$3:I$52&lt;I36))+1,"")</f>
        <v/>
      </c>
      <c r="I36" t="str">
        <f t="shared" si="7"/>
        <v/>
      </c>
      <c r="J36" t="e">
        <f t="shared" si="8"/>
        <v>#VALUE!</v>
      </c>
      <c r="K36" t="e">
        <f t="shared" si="8"/>
        <v>#VALUE!</v>
      </c>
      <c r="L36" s="29"/>
      <c r="M36" t="str">
        <f t="shared" si="9"/>
        <v/>
      </c>
      <c r="O36" s="4" t="str">
        <f t="shared" si="10"/>
        <v/>
      </c>
      <c r="P36" s="29"/>
      <c r="Q36" t="str">
        <f t="shared" si="11"/>
        <v/>
      </c>
      <c r="S36" s="4" t="str">
        <f t="shared" si="12"/>
        <v/>
      </c>
      <c r="T36" s="29"/>
      <c r="U36" t="str">
        <f t="shared" si="13"/>
        <v/>
      </c>
      <c r="W36" s="4" t="str">
        <f t="shared" si="14"/>
        <v/>
      </c>
    </row>
    <row r="37" spans="1:23" x14ac:dyDescent="0.3">
      <c r="A37" t="str">
        <f>TEXT(Setup!A36,"")</f>
        <v/>
      </c>
      <c r="B37" t="str">
        <f>TEXT(Setup!B36,"")</f>
        <v/>
      </c>
      <c r="C37" s="6"/>
      <c r="D37" s="6"/>
      <c r="E37" s="4" t="str">
        <f t="shared" si="6"/>
        <v/>
      </c>
      <c r="F37" t="str" cm="1">
        <f t="array" ref="F37">IF(ISNUMBER(E37),SUMPRODUCT((B$3:B$52=B37)*(E$3:E$52&lt;E37))+1,"")</f>
        <v/>
      </c>
      <c r="G37" t="str">
        <f>_xlfn.XLOOKUP(A37,Run!A:A,Run!E:E,"")</f>
        <v/>
      </c>
      <c r="H37" t="str" cm="1">
        <f t="array" ref="H37">IF(E37&lt;&gt;"",SUMPRODUCT((B$3:B$52=B37)*(I$3:I$52&lt;I37))+1,"")</f>
        <v/>
      </c>
      <c r="I37" t="str">
        <f t="shared" si="7"/>
        <v/>
      </c>
      <c r="J37" t="e">
        <f t="shared" si="8"/>
        <v>#VALUE!</v>
      </c>
      <c r="K37" t="e">
        <f t="shared" si="8"/>
        <v>#VALUE!</v>
      </c>
      <c r="L37" s="29"/>
      <c r="M37" t="str">
        <f t="shared" si="9"/>
        <v/>
      </c>
      <c r="O37" s="4" t="str">
        <f t="shared" si="10"/>
        <v/>
      </c>
      <c r="P37" s="29"/>
      <c r="Q37" t="str">
        <f t="shared" si="11"/>
        <v/>
      </c>
      <c r="S37" s="4" t="str">
        <f t="shared" si="12"/>
        <v/>
      </c>
      <c r="T37" s="29"/>
      <c r="U37" t="str">
        <f t="shared" si="13"/>
        <v/>
      </c>
      <c r="W37" s="4" t="str">
        <f t="shared" si="14"/>
        <v/>
      </c>
    </row>
    <row r="38" spans="1:23" x14ac:dyDescent="0.3">
      <c r="A38" t="str">
        <f>TEXT(Setup!A37,"")</f>
        <v/>
      </c>
      <c r="B38" t="str">
        <f>TEXT(Setup!B37,"")</f>
        <v/>
      </c>
      <c r="C38" s="6"/>
      <c r="D38" s="6"/>
      <c r="E38" s="4" t="str">
        <f t="shared" si="6"/>
        <v/>
      </c>
      <c r="F38" t="str" cm="1">
        <f t="array" ref="F38">IF(ISNUMBER(E38),SUMPRODUCT((B$3:B$52=B38)*(E$3:E$52&lt;E38))+1,"")</f>
        <v/>
      </c>
      <c r="G38" t="str">
        <f>_xlfn.XLOOKUP(A38,Run!A:A,Run!E:E,"")</f>
        <v/>
      </c>
      <c r="H38" t="str" cm="1">
        <f t="array" ref="H38">IF(E38&lt;&gt;"",SUMPRODUCT((B$3:B$52=B38)*(I$3:I$52&lt;I38))+1,"")</f>
        <v/>
      </c>
      <c r="I38" t="str">
        <f t="shared" si="7"/>
        <v/>
      </c>
      <c r="J38" t="e">
        <f t="shared" si="8"/>
        <v>#VALUE!</v>
      </c>
      <c r="K38" t="e">
        <f t="shared" si="8"/>
        <v>#VALUE!</v>
      </c>
      <c r="L38" s="29"/>
      <c r="M38" t="str">
        <f t="shared" si="9"/>
        <v/>
      </c>
      <c r="O38" s="4" t="str">
        <f t="shared" si="10"/>
        <v/>
      </c>
      <c r="P38" s="29"/>
      <c r="Q38" t="str">
        <f t="shared" si="11"/>
        <v/>
      </c>
      <c r="S38" s="4" t="str">
        <f t="shared" si="12"/>
        <v/>
      </c>
      <c r="T38" s="29"/>
      <c r="U38" t="str">
        <f t="shared" si="13"/>
        <v/>
      </c>
      <c r="W38" s="4" t="str">
        <f t="shared" si="14"/>
        <v/>
      </c>
    </row>
    <row r="39" spans="1:23" x14ac:dyDescent="0.3">
      <c r="A39" t="str">
        <f>TEXT(Setup!A38,"")</f>
        <v/>
      </c>
      <c r="B39" t="str">
        <f>TEXT(Setup!B38,"")</f>
        <v/>
      </c>
      <c r="C39" s="6"/>
      <c r="D39" s="6"/>
      <c r="E39" s="4" t="str">
        <f t="shared" si="6"/>
        <v/>
      </c>
      <c r="F39" t="str" cm="1">
        <f t="array" ref="F39">IF(ISNUMBER(E39),SUMPRODUCT((B$3:B$52=B39)*(E$3:E$52&lt;E39))+1,"")</f>
        <v/>
      </c>
      <c r="G39" t="str">
        <f>_xlfn.XLOOKUP(A39,Run!A:A,Run!E:E,"")</f>
        <v/>
      </c>
      <c r="H39" t="str" cm="1">
        <f t="array" ref="H39">IF(E39&lt;&gt;"",SUMPRODUCT((B$3:B$52=B39)*(I$3:I$52&lt;I39))+1,"")</f>
        <v/>
      </c>
      <c r="I39" t="str">
        <f t="shared" si="7"/>
        <v/>
      </c>
      <c r="J39" t="e">
        <f t="shared" si="8"/>
        <v>#VALUE!</v>
      </c>
      <c r="K39" t="e">
        <f t="shared" si="8"/>
        <v>#VALUE!</v>
      </c>
      <c r="L39" s="29"/>
      <c r="M39" t="str">
        <f t="shared" si="9"/>
        <v/>
      </c>
      <c r="O39" s="4" t="str">
        <f t="shared" si="10"/>
        <v/>
      </c>
      <c r="P39" s="29"/>
      <c r="Q39" t="str">
        <f t="shared" si="11"/>
        <v/>
      </c>
      <c r="S39" s="4" t="str">
        <f t="shared" si="12"/>
        <v/>
      </c>
      <c r="T39" s="29"/>
      <c r="U39" t="str">
        <f t="shared" si="13"/>
        <v/>
      </c>
      <c r="W39" s="4" t="str">
        <f t="shared" si="14"/>
        <v/>
      </c>
    </row>
    <row r="40" spans="1:23" x14ac:dyDescent="0.3">
      <c r="A40" t="str">
        <f>TEXT(Setup!A39,"")</f>
        <v/>
      </c>
      <c r="B40" t="str">
        <f>TEXT(Setup!B39,"")</f>
        <v/>
      </c>
      <c r="C40" s="6"/>
      <c r="D40" s="6"/>
      <c r="E40" s="4" t="str">
        <f t="shared" si="6"/>
        <v/>
      </c>
      <c r="F40" t="str" cm="1">
        <f t="array" ref="F40">IF(ISNUMBER(E40),SUMPRODUCT((B$3:B$52=B40)*(E$3:E$52&lt;E40))+1,"")</f>
        <v/>
      </c>
      <c r="G40" t="str">
        <f>_xlfn.XLOOKUP(A40,Run!A:A,Run!E:E,"")</f>
        <v/>
      </c>
      <c r="H40" t="str" cm="1">
        <f t="array" ref="H40">IF(E40&lt;&gt;"",SUMPRODUCT((B$3:B$52=B40)*(I$3:I$52&lt;I40))+1,"")</f>
        <v/>
      </c>
      <c r="I40" t="str">
        <f t="shared" si="7"/>
        <v/>
      </c>
      <c r="J40" t="e">
        <f t="shared" si="8"/>
        <v>#VALUE!</v>
      </c>
      <c r="K40" t="e">
        <f t="shared" si="8"/>
        <v>#VALUE!</v>
      </c>
      <c r="L40" s="29"/>
      <c r="M40" t="str">
        <f t="shared" si="9"/>
        <v/>
      </c>
      <c r="O40" s="4" t="str">
        <f t="shared" si="10"/>
        <v/>
      </c>
      <c r="P40" s="29"/>
      <c r="Q40" t="str">
        <f t="shared" si="11"/>
        <v/>
      </c>
      <c r="S40" s="4" t="str">
        <f t="shared" si="12"/>
        <v/>
      </c>
      <c r="T40" s="29"/>
      <c r="U40" t="str">
        <f t="shared" si="13"/>
        <v/>
      </c>
      <c r="W40" s="4" t="str">
        <f t="shared" si="14"/>
        <v/>
      </c>
    </row>
    <row r="41" spans="1:23" x14ac:dyDescent="0.3">
      <c r="A41" t="str">
        <f>TEXT(Setup!A40,"")</f>
        <v/>
      </c>
      <c r="B41" t="str">
        <f>TEXT(Setup!B40,"")</f>
        <v/>
      </c>
      <c r="C41" s="6"/>
      <c r="D41" s="6"/>
      <c r="E41" s="4" t="str">
        <f t="shared" si="6"/>
        <v/>
      </c>
      <c r="F41" t="str" cm="1">
        <f t="array" ref="F41">IF(ISNUMBER(E41),SUMPRODUCT((B$3:B$52=B41)*(E$3:E$52&lt;E41))+1,"")</f>
        <v/>
      </c>
      <c r="G41" t="str">
        <f>_xlfn.XLOOKUP(A41,Run!A:A,Run!E:E,"")</f>
        <v/>
      </c>
      <c r="H41" t="str" cm="1">
        <f t="array" ref="H41">IF(E41&lt;&gt;"",SUMPRODUCT((B$3:B$52=B41)*(I$3:I$52&lt;I41))+1,"")</f>
        <v/>
      </c>
      <c r="I41" t="str">
        <f t="shared" si="7"/>
        <v/>
      </c>
      <c r="J41" t="e">
        <f t="shared" si="8"/>
        <v>#VALUE!</v>
      </c>
      <c r="K41" t="e">
        <f t="shared" si="8"/>
        <v>#VALUE!</v>
      </c>
      <c r="L41" s="29"/>
      <c r="M41" t="str">
        <f t="shared" si="9"/>
        <v/>
      </c>
      <c r="O41" s="4" t="str">
        <f t="shared" si="10"/>
        <v/>
      </c>
      <c r="P41" s="29"/>
      <c r="Q41" t="str">
        <f t="shared" si="11"/>
        <v/>
      </c>
      <c r="S41" s="4" t="str">
        <f t="shared" si="12"/>
        <v/>
      </c>
      <c r="T41" s="29"/>
      <c r="U41" t="str">
        <f t="shared" si="13"/>
        <v/>
      </c>
      <c r="W41" s="4" t="str">
        <f t="shared" si="14"/>
        <v/>
      </c>
    </row>
    <row r="42" spans="1:23" x14ac:dyDescent="0.3">
      <c r="A42" t="str">
        <f>TEXT(Setup!A41,"")</f>
        <v/>
      </c>
      <c r="B42" t="str">
        <f>TEXT(Setup!B41,"")</f>
        <v/>
      </c>
      <c r="C42" s="6"/>
      <c r="D42" s="6"/>
      <c r="E42" s="4" t="str">
        <f t="shared" si="6"/>
        <v/>
      </c>
      <c r="F42" t="str" cm="1">
        <f t="array" ref="F42">IF(ISNUMBER(E42),SUMPRODUCT((B$3:B$52=B42)*(E$3:E$52&lt;E42))+1,"")</f>
        <v/>
      </c>
      <c r="G42" t="str">
        <f>_xlfn.XLOOKUP(A42,Run!A:A,Run!E:E,"")</f>
        <v/>
      </c>
      <c r="H42" t="str" cm="1">
        <f t="array" ref="H42">IF(E42&lt;&gt;"",SUMPRODUCT((B$3:B$52=B42)*(I$3:I$52&lt;I42))+1,"")</f>
        <v/>
      </c>
      <c r="I42" t="str">
        <f t="shared" si="7"/>
        <v/>
      </c>
      <c r="J42" t="e">
        <f t="shared" si="8"/>
        <v>#VALUE!</v>
      </c>
      <c r="K42" t="e">
        <f t="shared" si="8"/>
        <v>#VALUE!</v>
      </c>
      <c r="L42" s="29"/>
      <c r="M42" t="str">
        <f t="shared" si="9"/>
        <v/>
      </c>
      <c r="O42" s="4" t="str">
        <f t="shared" si="10"/>
        <v/>
      </c>
      <c r="P42" s="29"/>
      <c r="Q42" t="str">
        <f t="shared" si="11"/>
        <v/>
      </c>
      <c r="S42" s="4" t="str">
        <f t="shared" si="12"/>
        <v/>
      </c>
      <c r="T42" s="29"/>
      <c r="U42" t="str">
        <f t="shared" si="13"/>
        <v/>
      </c>
      <c r="W42" s="4" t="str">
        <f t="shared" si="14"/>
        <v/>
      </c>
    </row>
    <row r="43" spans="1:23" x14ac:dyDescent="0.3">
      <c r="A43" t="str">
        <f>TEXT(Setup!A42,"")</f>
        <v/>
      </c>
      <c r="B43" t="str">
        <f>TEXT(Setup!B42,"")</f>
        <v/>
      </c>
      <c r="C43" s="6"/>
      <c r="D43" s="6"/>
      <c r="E43" s="4" t="str">
        <f t="shared" si="6"/>
        <v/>
      </c>
      <c r="F43" t="str" cm="1">
        <f t="array" ref="F43">IF(ISNUMBER(E43),SUMPRODUCT((B$3:B$52=B43)*(E$3:E$52&lt;E43))+1,"")</f>
        <v/>
      </c>
      <c r="G43" t="str">
        <f>_xlfn.XLOOKUP(A43,Run!A:A,Run!E:E,"")</f>
        <v/>
      </c>
      <c r="H43" t="str" cm="1">
        <f t="array" ref="H43">IF(E43&lt;&gt;"",SUMPRODUCT((B$3:B$52=B43)*(I$3:I$52&lt;I43))+1,"")</f>
        <v/>
      </c>
      <c r="I43" t="str">
        <f t="shared" si="7"/>
        <v/>
      </c>
      <c r="J43" t="e">
        <f t="shared" si="8"/>
        <v>#VALUE!</v>
      </c>
      <c r="K43" t="e">
        <f t="shared" si="8"/>
        <v>#VALUE!</v>
      </c>
      <c r="L43" s="29"/>
      <c r="M43" t="str">
        <f t="shared" si="9"/>
        <v/>
      </c>
      <c r="O43" s="4" t="str">
        <f t="shared" si="10"/>
        <v/>
      </c>
      <c r="P43" s="29"/>
      <c r="Q43" t="str">
        <f t="shared" si="11"/>
        <v/>
      </c>
      <c r="S43" s="4" t="str">
        <f t="shared" si="12"/>
        <v/>
      </c>
      <c r="T43" s="29"/>
      <c r="U43" t="str">
        <f t="shared" si="13"/>
        <v/>
      </c>
      <c r="W43" s="4" t="str">
        <f t="shared" si="14"/>
        <v/>
      </c>
    </row>
    <row r="44" spans="1:23" x14ac:dyDescent="0.3">
      <c r="A44" t="str">
        <f>TEXT(Setup!A43,"")</f>
        <v/>
      </c>
      <c r="B44" t="str">
        <f>TEXT(Setup!B43,"")</f>
        <v/>
      </c>
      <c r="C44" s="6"/>
      <c r="D44" s="6"/>
      <c r="E44" s="4" t="str">
        <f t="shared" si="6"/>
        <v/>
      </c>
      <c r="F44" t="str" cm="1">
        <f t="array" ref="F44">IF(ISNUMBER(E44),SUMPRODUCT((B$3:B$52=B44)*(E$3:E$52&lt;E44))+1,"")</f>
        <v/>
      </c>
      <c r="G44" t="str">
        <f>_xlfn.XLOOKUP(A44,Run!A:A,Run!E:E,"")</f>
        <v/>
      </c>
      <c r="H44" t="str" cm="1">
        <f t="array" ref="H44">IF(E44&lt;&gt;"",SUMPRODUCT((B$3:B$52=B44)*(I$3:I$52&lt;I44))+1,"")</f>
        <v/>
      </c>
      <c r="I44" t="str">
        <f t="shared" si="7"/>
        <v/>
      </c>
      <c r="J44" t="e">
        <f t="shared" si="8"/>
        <v>#VALUE!</v>
      </c>
      <c r="K44" t="e">
        <f t="shared" si="8"/>
        <v>#VALUE!</v>
      </c>
      <c r="L44" s="29"/>
      <c r="M44" t="str">
        <f t="shared" si="9"/>
        <v/>
      </c>
      <c r="O44" s="4" t="str">
        <f t="shared" si="10"/>
        <v/>
      </c>
      <c r="P44" s="29"/>
      <c r="Q44" t="str">
        <f t="shared" si="11"/>
        <v/>
      </c>
      <c r="S44" s="4" t="str">
        <f t="shared" si="12"/>
        <v/>
      </c>
      <c r="T44" s="29"/>
      <c r="U44" t="str">
        <f t="shared" si="13"/>
        <v/>
      </c>
      <c r="W44" s="4" t="str">
        <f t="shared" si="14"/>
        <v/>
      </c>
    </row>
    <row r="45" spans="1:23" x14ac:dyDescent="0.3">
      <c r="A45" t="str">
        <f>TEXT(Setup!A44,"")</f>
        <v/>
      </c>
      <c r="B45" t="str">
        <f>TEXT(Setup!B44,"")</f>
        <v/>
      </c>
      <c r="C45" s="6"/>
      <c r="D45" s="6"/>
      <c r="E45" s="4" t="str">
        <f t="shared" si="6"/>
        <v/>
      </c>
      <c r="F45" t="str" cm="1">
        <f t="array" ref="F45">IF(ISNUMBER(E45),SUMPRODUCT((B$3:B$52=B45)*(E$3:E$52&lt;E45))+1,"")</f>
        <v/>
      </c>
      <c r="G45" t="str">
        <f>_xlfn.XLOOKUP(A45,Run!A:A,Run!E:E,"")</f>
        <v/>
      </c>
      <c r="H45" t="str" cm="1">
        <f t="array" ref="H45">IF(E45&lt;&gt;"",SUMPRODUCT((B$3:B$52=B45)*(I$3:I$52&lt;I45))+1,"")</f>
        <v/>
      </c>
      <c r="I45" t="str">
        <f t="shared" si="7"/>
        <v/>
      </c>
      <c r="J45" t="e">
        <f t="shared" si="8"/>
        <v>#VALUE!</v>
      </c>
      <c r="K45" t="e">
        <f t="shared" si="8"/>
        <v>#VALUE!</v>
      </c>
      <c r="L45" s="29"/>
      <c r="M45" t="str">
        <f t="shared" si="9"/>
        <v/>
      </c>
      <c r="O45" s="4" t="str">
        <f t="shared" si="10"/>
        <v/>
      </c>
      <c r="P45" s="29"/>
      <c r="Q45" t="str">
        <f t="shared" si="11"/>
        <v/>
      </c>
      <c r="S45" s="4" t="str">
        <f t="shared" si="12"/>
        <v/>
      </c>
      <c r="T45" s="29"/>
      <c r="U45" t="str">
        <f t="shared" si="13"/>
        <v/>
      </c>
      <c r="W45" s="4" t="str">
        <f t="shared" si="14"/>
        <v/>
      </c>
    </row>
    <row r="46" spans="1:23" x14ac:dyDescent="0.3">
      <c r="A46" t="str">
        <f>TEXT(Setup!A45,"")</f>
        <v/>
      </c>
      <c r="B46" t="str">
        <f>TEXT(Setup!B45,"")</f>
        <v/>
      </c>
      <c r="C46" s="6"/>
      <c r="D46" s="6"/>
      <c r="E46" s="4" t="str">
        <f t="shared" si="6"/>
        <v/>
      </c>
      <c r="F46" t="str" cm="1">
        <f t="array" ref="F46">IF(ISNUMBER(E46),SUMPRODUCT((B$3:B$52=B46)*(E$3:E$52&lt;E46))+1,"")</f>
        <v/>
      </c>
      <c r="G46" t="str">
        <f>_xlfn.XLOOKUP(A46,Run!A:A,Run!E:E,"")</f>
        <v/>
      </c>
      <c r="H46" t="str" cm="1">
        <f t="array" ref="H46">IF(E46&lt;&gt;"",SUMPRODUCT((B$3:B$52=B46)*(I$3:I$52&lt;I46))+1,"")</f>
        <v/>
      </c>
      <c r="I46" t="str">
        <f t="shared" si="7"/>
        <v/>
      </c>
      <c r="J46" t="e">
        <f t="shared" si="8"/>
        <v>#VALUE!</v>
      </c>
      <c r="K46" t="e">
        <f t="shared" si="8"/>
        <v>#VALUE!</v>
      </c>
      <c r="L46" s="29"/>
      <c r="M46" t="str">
        <f t="shared" si="9"/>
        <v/>
      </c>
      <c r="O46" s="4" t="str">
        <f t="shared" si="10"/>
        <v/>
      </c>
      <c r="P46" s="29"/>
      <c r="Q46" t="str">
        <f t="shared" si="11"/>
        <v/>
      </c>
      <c r="S46" s="4" t="str">
        <f t="shared" si="12"/>
        <v/>
      </c>
      <c r="T46" s="29"/>
      <c r="U46" t="str">
        <f t="shared" si="13"/>
        <v/>
      </c>
      <c r="W46" s="4" t="str">
        <f t="shared" si="14"/>
        <v/>
      </c>
    </row>
    <row r="47" spans="1:23" x14ac:dyDescent="0.3">
      <c r="A47" t="str">
        <f>TEXT(Setup!A46,"")</f>
        <v/>
      </c>
      <c r="B47" t="str">
        <f>TEXT(Setup!B46,"")</f>
        <v/>
      </c>
      <c r="C47" s="6"/>
      <c r="D47" s="6"/>
      <c r="E47" s="4" t="str">
        <f t="shared" si="6"/>
        <v/>
      </c>
      <c r="F47" t="str" cm="1">
        <f t="array" ref="F47">IF(ISNUMBER(E47),SUMPRODUCT((B$3:B$52=B47)*(E$3:E$52&lt;E47))+1,"")</f>
        <v/>
      </c>
      <c r="G47" t="str">
        <f>_xlfn.XLOOKUP(A47,Run!A:A,Run!E:E,"")</f>
        <v/>
      </c>
      <c r="H47" t="str" cm="1">
        <f t="array" ref="H47">IF(E47&lt;&gt;"",SUMPRODUCT((B$3:B$52=B47)*(I$3:I$52&lt;I47))+1,"")</f>
        <v/>
      </c>
      <c r="I47" t="str">
        <f t="shared" si="7"/>
        <v/>
      </c>
      <c r="J47" t="e">
        <f t="shared" si="8"/>
        <v>#VALUE!</v>
      </c>
      <c r="K47" t="e">
        <f t="shared" si="8"/>
        <v>#VALUE!</v>
      </c>
      <c r="L47" s="29"/>
      <c r="M47" t="str">
        <f t="shared" si="9"/>
        <v/>
      </c>
      <c r="O47" s="4" t="str">
        <f t="shared" si="10"/>
        <v/>
      </c>
      <c r="P47" s="29"/>
      <c r="Q47" t="str">
        <f t="shared" si="11"/>
        <v/>
      </c>
      <c r="S47" s="4" t="str">
        <f t="shared" si="12"/>
        <v/>
      </c>
      <c r="T47" s="29"/>
      <c r="U47" t="str">
        <f t="shared" si="13"/>
        <v/>
      </c>
      <c r="W47" s="4" t="str">
        <f t="shared" si="14"/>
        <v/>
      </c>
    </row>
    <row r="48" spans="1:23" x14ac:dyDescent="0.3">
      <c r="A48" t="str">
        <f>TEXT(Setup!A47,"")</f>
        <v/>
      </c>
      <c r="B48" t="str">
        <f>TEXT(Setup!B47,"")</f>
        <v/>
      </c>
      <c r="C48" s="6"/>
      <c r="D48" s="6"/>
      <c r="E48" s="4" t="str">
        <f t="shared" si="6"/>
        <v/>
      </c>
      <c r="F48" t="str" cm="1">
        <f t="array" ref="F48">IF(ISNUMBER(E48),SUMPRODUCT((B$3:B$52=B48)*(E$3:E$52&lt;E48))+1,"")</f>
        <v/>
      </c>
      <c r="G48" t="str">
        <f>_xlfn.XLOOKUP(A48,Run!A:A,Run!E:E,"")</f>
        <v/>
      </c>
      <c r="H48" t="str" cm="1">
        <f t="array" ref="H48">IF(E48&lt;&gt;"",SUMPRODUCT((B$3:B$52=B48)*(I$3:I$52&lt;I48))+1,"")</f>
        <v/>
      </c>
      <c r="I48" t="str">
        <f t="shared" si="7"/>
        <v/>
      </c>
      <c r="J48" t="e">
        <f t="shared" si="8"/>
        <v>#VALUE!</v>
      </c>
      <c r="K48" t="e">
        <f t="shared" si="8"/>
        <v>#VALUE!</v>
      </c>
      <c r="L48" s="29"/>
      <c r="M48" t="str">
        <f t="shared" si="9"/>
        <v/>
      </c>
      <c r="O48" s="4" t="str">
        <f t="shared" si="10"/>
        <v/>
      </c>
      <c r="P48" s="29"/>
      <c r="Q48" t="str">
        <f t="shared" si="11"/>
        <v/>
      </c>
      <c r="S48" s="4" t="str">
        <f t="shared" si="12"/>
        <v/>
      </c>
      <c r="T48" s="29"/>
      <c r="U48" t="str">
        <f t="shared" si="13"/>
        <v/>
      </c>
      <c r="W48" s="4" t="str">
        <f t="shared" si="14"/>
        <v/>
      </c>
    </row>
    <row r="49" spans="1:23" x14ac:dyDescent="0.3">
      <c r="A49" t="str">
        <f>TEXT(Setup!A48,"")</f>
        <v/>
      </c>
      <c r="B49" t="str">
        <f>TEXT(Setup!B48,"")</f>
        <v/>
      </c>
      <c r="C49" s="6"/>
      <c r="D49" s="6"/>
      <c r="E49" s="4" t="str">
        <f t="shared" si="6"/>
        <v/>
      </c>
      <c r="F49" t="str" cm="1">
        <f t="array" ref="F49">IF(ISNUMBER(E49),SUMPRODUCT((B$3:B$52=B49)*(E$3:E$52&lt;E49))+1,"")</f>
        <v/>
      </c>
      <c r="G49" t="str">
        <f>_xlfn.XLOOKUP(A49,Run!A:A,Run!E:E,"")</f>
        <v/>
      </c>
      <c r="H49" t="str" cm="1">
        <f t="array" ref="H49">IF(E49&lt;&gt;"",SUMPRODUCT((B$3:B$52=B49)*(I$3:I$52&lt;I49))+1,"")</f>
        <v/>
      </c>
      <c r="I49" t="str">
        <f t="shared" si="7"/>
        <v/>
      </c>
      <c r="J49" t="e">
        <f t="shared" si="8"/>
        <v>#VALUE!</v>
      </c>
      <c r="K49" t="e">
        <f t="shared" si="8"/>
        <v>#VALUE!</v>
      </c>
      <c r="L49" s="29"/>
      <c r="M49" t="str">
        <f t="shared" si="9"/>
        <v/>
      </c>
      <c r="O49" s="4" t="str">
        <f t="shared" si="10"/>
        <v/>
      </c>
      <c r="P49" s="29"/>
      <c r="Q49" t="str">
        <f t="shared" si="11"/>
        <v/>
      </c>
      <c r="S49" s="4" t="str">
        <f t="shared" si="12"/>
        <v/>
      </c>
      <c r="T49" s="29"/>
      <c r="U49" t="str">
        <f t="shared" si="13"/>
        <v/>
      </c>
      <c r="W49" s="4" t="str">
        <f t="shared" si="14"/>
        <v/>
      </c>
    </row>
    <row r="50" spans="1:23" x14ac:dyDescent="0.3">
      <c r="A50" t="str">
        <f>TEXT(Setup!A49,"")</f>
        <v/>
      </c>
      <c r="B50" t="str">
        <f>TEXT(Setup!B49,"")</f>
        <v/>
      </c>
      <c r="C50" s="6"/>
      <c r="D50" s="6"/>
      <c r="E50" s="4" t="str">
        <f t="shared" si="6"/>
        <v/>
      </c>
      <c r="F50" t="str" cm="1">
        <f t="array" ref="F50">IF(ISNUMBER(E50),SUMPRODUCT((B$3:B$52=B50)*(E$3:E$52&lt;E50))+1,"")</f>
        <v/>
      </c>
      <c r="G50" t="str">
        <f>_xlfn.XLOOKUP(A50,Run!A:A,Run!E:E,"")</f>
        <v/>
      </c>
      <c r="H50" t="str" cm="1">
        <f t="array" ref="H50">IF(E50&lt;&gt;"",SUMPRODUCT((B$3:B$52=B50)*(I$3:I$52&lt;I50))+1,"")</f>
        <v/>
      </c>
      <c r="I50" t="str">
        <f t="shared" si="7"/>
        <v/>
      </c>
      <c r="J50" t="e">
        <f t="shared" si="8"/>
        <v>#VALUE!</v>
      </c>
      <c r="K50" t="e">
        <f t="shared" si="8"/>
        <v>#VALUE!</v>
      </c>
      <c r="L50" s="29"/>
      <c r="M50" t="str">
        <f t="shared" si="9"/>
        <v/>
      </c>
      <c r="O50" s="4" t="str">
        <f t="shared" si="10"/>
        <v/>
      </c>
      <c r="P50" s="29"/>
      <c r="Q50" t="str">
        <f t="shared" si="11"/>
        <v/>
      </c>
      <c r="S50" s="4" t="str">
        <f t="shared" si="12"/>
        <v/>
      </c>
      <c r="T50" s="29"/>
      <c r="U50" t="str">
        <f t="shared" si="13"/>
        <v/>
      </c>
      <c r="W50" s="4" t="str">
        <f t="shared" si="14"/>
        <v/>
      </c>
    </row>
    <row r="51" spans="1:23" x14ac:dyDescent="0.3">
      <c r="A51" t="str">
        <f>TEXT(Setup!A50,"")</f>
        <v/>
      </c>
      <c r="B51" t="str">
        <f>TEXT(Setup!B50,"")</f>
        <v/>
      </c>
      <c r="C51" s="6"/>
      <c r="D51" s="6"/>
      <c r="E51" s="4" t="str">
        <f t="shared" si="6"/>
        <v/>
      </c>
      <c r="F51" t="str" cm="1">
        <f t="array" ref="F51">IF(ISNUMBER(E51),SUMPRODUCT((B$3:B$52=B51)*(E$3:E$52&lt;E51))+1,"")</f>
        <v/>
      </c>
      <c r="G51" t="str">
        <f>_xlfn.XLOOKUP(A51,Run!A:A,Run!E:E,"")</f>
        <v/>
      </c>
      <c r="H51" t="str" cm="1">
        <f t="array" ref="H51">IF(E51&lt;&gt;"",SUMPRODUCT((B$3:B$52=B51)*(I$3:I$52&lt;I51))+1,"")</f>
        <v/>
      </c>
      <c r="I51" t="str">
        <f t="shared" si="7"/>
        <v/>
      </c>
      <c r="J51" t="e">
        <f t="shared" si="8"/>
        <v>#VALUE!</v>
      </c>
      <c r="K51" t="e">
        <f t="shared" si="8"/>
        <v>#VALUE!</v>
      </c>
      <c r="L51" s="29"/>
      <c r="M51" t="str">
        <f t="shared" si="9"/>
        <v/>
      </c>
      <c r="O51" s="4" t="str">
        <f t="shared" si="10"/>
        <v/>
      </c>
      <c r="P51" s="29"/>
      <c r="Q51" t="str">
        <f t="shared" si="11"/>
        <v/>
      </c>
      <c r="S51" s="4" t="str">
        <f t="shared" si="12"/>
        <v/>
      </c>
      <c r="T51" s="29"/>
      <c r="U51" t="str">
        <f t="shared" si="13"/>
        <v/>
      </c>
      <c r="W51" s="4" t="str">
        <f t="shared" si="14"/>
        <v/>
      </c>
    </row>
    <row r="52" spans="1:23" x14ac:dyDescent="0.3">
      <c r="A52" t="str">
        <f>TEXT(Setup!A51,"")</f>
        <v/>
      </c>
      <c r="B52" t="str">
        <f>TEXT(Setup!B51,"")</f>
        <v/>
      </c>
      <c r="C52" s="6"/>
      <c r="D52" s="6"/>
      <c r="E52" s="4" t="str">
        <f t="shared" si="6"/>
        <v/>
      </c>
      <c r="F52" t="str" cm="1">
        <f t="array" ref="F52">IF(ISNUMBER(E52),SUMPRODUCT((B$3:B$52=B52)*(E$3:E$52&lt;E52))+1,"")</f>
        <v/>
      </c>
      <c r="G52" t="str">
        <f>_xlfn.XLOOKUP(A52,Run!A:A,Run!E:E,"")</f>
        <v/>
      </c>
      <c r="H52" t="str" cm="1">
        <f t="array" ref="H52">IF(E52&lt;&gt;"",SUMPRODUCT((B$3:B$52=B52)*(I$3:I$52&lt;I52))+1,"")</f>
        <v/>
      </c>
      <c r="I52" t="str">
        <f t="shared" si="7"/>
        <v/>
      </c>
      <c r="J52" t="e">
        <f t="shared" si="8"/>
        <v>#VALUE!</v>
      </c>
      <c r="K52" t="e">
        <f t="shared" si="8"/>
        <v>#VALUE!</v>
      </c>
      <c r="L52" s="29"/>
      <c r="M52" t="str">
        <f t="shared" si="9"/>
        <v/>
      </c>
      <c r="O52" s="4" t="str">
        <f t="shared" si="10"/>
        <v/>
      </c>
      <c r="P52" s="29"/>
      <c r="Q52" t="str">
        <f t="shared" si="11"/>
        <v/>
      </c>
      <c r="S52" s="4" t="str">
        <f t="shared" si="12"/>
        <v/>
      </c>
      <c r="T52" s="29"/>
      <c r="U52" t="str">
        <f t="shared" si="13"/>
        <v/>
      </c>
      <c r="W52" s="4" t="str">
        <f t="shared" si="14"/>
        <v/>
      </c>
    </row>
  </sheetData>
  <sheetProtection sheet="1" objects="1" scenarios="1"/>
  <protectedRanges>
    <protectedRange sqref="N1 R1 V1" name="Filter_1"/>
    <protectedRange sqref="C3:D52" name="Time Entry_1"/>
  </protectedRanges>
  <dataValidations count="2">
    <dataValidation type="list" allowBlank="1" showInputMessage="1" showErrorMessage="1" sqref="N1 R1 V1" xr:uid="{B1EEEFF4-1D7A-4BCA-AA93-C2AFDDA9390D}">
      <formula1>ClassList</formula1>
    </dataValidation>
    <dataValidation type="custom" allowBlank="1" showInputMessage="1" showErrorMessage="1" errorTitle="Invalid time" error="Please enter time in the format MM:SS. Partial seconds may be entered with a decimal if needed." promptTitle="Time Entry" prompt="Enter time in format MM:SS. If less than 1 minute, include 0 in the minutes place. (e.g. 0:30)." sqref="C3:D52" xr:uid="{4A2A780F-91B4-4446-BBB2-F1DA831CD109}">
      <formula1>J3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6ED77F-8412-481C-9F53-F17246B56DD8}">
  <sheetPr>
    <tabColor theme="5"/>
  </sheetPr>
  <dimension ref="A1:W52"/>
  <sheetViews>
    <sheetView workbookViewId="0">
      <pane xSplit="1" ySplit="2" topLeftCell="B3" activePane="bottomRight" state="frozen"/>
      <selection activeCell="I1" sqref="I1:K1048576"/>
      <selection pane="topRight" activeCell="I1" sqref="I1:K1048576"/>
      <selection pane="bottomLeft" activeCell="I1" sqref="I1:K1048576"/>
      <selection pane="bottomRight" activeCell="D4" sqref="D4"/>
    </sheetView>
  </sheetViews>
  <sheetFormatPr defaultRowHeight="14.4" x14ac:dyDescent="0.3"/>
  <cols>
    <col min="1" max="1" width="17.6640625" customWidth="1"/>
    <col min="4" max="4" width="8.6640625" customWidth="1"/>
    <col min="6" max="7" width="8.6640625" hidden="1" customWidth="1"/>
    <col min="8" max="8" width="11.44140625" customWidth="1"/>
    <col min="9" max="11" width="8.6640625" hidden="1" customWidth="1"/>
    <col min="12" max="12" width="3.33203125" style="5" customWidth="1"/>
    <col min="13" max="14" width="8.6640625" customWidth="1"/>
    <col min="16" max="16" width="2.5546875" customWidth="1"/>
    <col min="20" max="20" width="2.5546875" customWidth="1"/>
  </cols>
  <sheetData>
    <row r="1" spans="1:23" ht="18" x14ac:dyDescent="0.35">
      <c r="A1" s="7" t="str">
        <f>Setup!E3</f>
        <v>Rope Bridge</v>
      </c>
      <c r="L1" s="29"/>
      <c r="M1" s="1" t="s">
        <v>7</v>
      </c>
      <c r="N1" s="3" t="s">
        <v>9</v>
      </c>
      <c r="P1" s="29"/>
      <c r="Q1" s="1" t="s">
        <v>7</v>
      </c>
      <c r="R1" s="3" t="s">
        <v>10</v>
      </c>
      <c r="T1" s="29"/>
      <c r="U1" s="1" t="s">
        <v>7</v>
      </c>
      <c r="V1" s="3" t="s">
        <v>11</v>
      </c>
    </row>
    <row r="2" spans="1:23" x14ac:dyDescent="0.3">
      <c r="A2" s="8" t="s">
        <v>4</v>
      </c>
      <c r="B2" s="8" t="s">
        <v>5</v>
      </c>
      <c r="C2" s="8" t="s">
        <v>1</v>
      </c>
      <c r="D2" s="8" t="s">
        <v>2</v>
      </c>
      <c r="E2" s="8" t="s">
        <v>3</v>
      </c>
      <c r="F2" s="8" t="s">
        <v>23</v>
      </c>
      <c r="G2" s="8" t="s">
        <v>59</v>
      </c>
      <c r="H2" s="8" t="s">
        <v>26</v>
      </c>
      <c r="I2" s="8" t="s">
        <v>22</v>
      </c>
      <c r="J2" s="8" t="s">
        <v>19</v>
      </c>
      <c r="K2" s="8" t="s">
        <v>20</v>
      </c>
      <c r="L2" s="54"/>
      <c r="M2" s="8" t="s">
        <v>6</v>
      </c>
      <c r="N2" s="8" t="s">
        <v>0</v>
      </c>
      <c r="O2" s="8" t="s">
        <v>1</v>
      </c>
      <c r="P2" s="29"/>
      <c r="Q2" s="8" t="s">
        <v>6</v>
      </c>
      <c r="R2" s="8" t="s">
        <v>0</v>
      </c>
      <c r="S2" s="8" t="s">
        <v>1</v>
      </c>
      <c r="T2" s="29"/>
      <c r="U2" s="8" t="s">
        <v>6</v>
      </c>
      <c r="V2" s="8" t="s">
        <v>0</v>
      </c>
      <c r="W2" s="8" t="s">
        <v>1</v>
      </c>
    </row>
    <row r="3" spans="1:23" x14ac:dyDescent="0.3">
      <c r="A3" t="str">
        <f>TEXT(Setup!A2,"")</f>
        <v>Carrollton 1</v>
      </c>
      <c r="B3" t="str">
        <f>TEXT(Setup!B2,"")</f>
        <v>Male</v>
      </c>
      <c r="C3" s="6" t="s">
        <v>99</v>
      </c>
      <c r="D3" s="6"/>
      <c r="E3" s="4">
        <f>IFERROR(TIME(0, LEFT(C3,FIND(":",C3)-1),RIGHT(C3,LEN(C3)-FIND(":",C3)))+(MOD(RIGHT(C3,LEN(C3)-FIND(":",C3)),1)/86400),"")</f>
        <v>1.9791666666666668E-3</v>
      </c>
      <c r="F3" cm="1">
        <f t="array" ref="F3">IF(ISNUMBER(E3),SUMPRODUCT((B$3:B$52=B3)*(E$3:E$52&lt;E3))+1,"")</f>
        <v>1</v>
      </c>
      <c r="G3">
        <f>_xlfn.XLOOKUP(A3,Run!A:A,Run!E:E,"")</f>
        <v>7.9745370370370369E-3</v>
      </c>
      <c r="H3" cm="1">
        <f t="array" ref="H3">IF(E3&lt;&gt;"",SUMPRODUCT((B$3:B$52=B3)*(I$3:I$52&lt;I3))+1,"")</f>
        <v>1</v>
      </c>
      <c r="I3">
        <f>IFERROR(F3+G3,"")</f>
        <v>1.007974537037037</v>
      </c>
      <c r="J3" t="b">
        <f>AND(ISNUMBER(VALUE(LEFT(C3,FIND(":",C3)-1))),ISNUMBER(VALUE(RIGHT(C3,LEN(C3)-FIND(":",C3)))),VALUE(LEFT(C3,FIND(":",C3)-1))&lt;60,VALUE(RIGHT(C3,LEN(C3)-FIND(":",C3)))&lt;60,ISNUMBER(TIME(0,VALUE(LEFT(C3,FIND(":",C3)-1)),VALUE(RIGHT(C3,LEN(C3)-FIND(":",C3))))))</f>
        <v>1</v>
      </c>
      <c r="K3" t="e">
        <f>AND(ISNUMBER(VALUE(LEFT(D3,FIND(":",D3)-1))),ISNUMBER(VALUE(RIGHT(D3,LEN(D3)-FIND(":",D3)))),VALUE(LEFT(D3,FIND(":",D3)-1))&lt;60,VALUE(RIGHT(D3,LEN(D3)-FIND(":",D3)))&lt;60,ISNUMBER(TIME(0,VALUE(LEFT(D3,FIND(":",D3)-1)),VALUE(RIGHT(D3,LEN(D3)-FIND(":",D3))))))</f>
        <v>#VALUE!</v>
      </c>
      <c r="L3" s="29"/>
      <c r="M3">
        <f t="shared" ref="M3:M6" si="0">IF(N3="","",_xlfn.XLOOKUP(N3,$A:$A,$H:$H,""))</f>
        <v>1</v>
      </c>
      <c r="N3" t="str" cm="1">
        <f t="array" ref="N3:N6">_xlfn.SORTBY(_xlfn._xlws.FILTER($A:$A,$B:$B=N$1),_xlfn._xlws.FILTER($I:$I,$B:$B=N$1))</f>
        <v>Carrollton 1</v>
      </c>
      <c r="O3" s="4">
        <f t="shared" ref="O3:O6" si="1">IF(N3="","",_xlfn.XLOOKUP(N3,$A:$A,$E:$E,""))</f>
        <v>1.9791666666666668E-3</v>
      </c>
      <c r="P3" s="29"/>
      <c r="Q3">
        <f t="shared" ref="Q3:Q6" si="2">IF(R3="","",_xlfn.XLOOKUP(R3,$A:$A,$H:$H,""))</f>
        <v>1</v>
      </c>
      <c r="R3" t="str" cm="1">
        <f t="array" ref="R3:R6">_xlfn.SORTBY(_xlfn._xlws.FILTER($A:$A,$B:$B=R$1),_xlfn._xlws.FILTER($I:$I,$B:$B=R$1))</f>
        <v>Wheeler 2</v>
      </c>
      <c r="S3" s="4">
        <f t="shared" ref="S3:S6" si="3">IF(R3="","",_xlfn.XLOOKUP(R3,$A:$A,$E:$E,""))</f>
        <v>2.9282407407407408E-3</v>
      </c>
      <c r="T3" s="29"/>
      <c r="U3">
        <f t="shared" ref="U3:U6" si="4">IF(V3="","",_xlfn.XLOOKUP(V3,$A:$A,$H:$H,""))</f>
        <v>1</v>
      </c>
      <c r="V3" t="str" cm="1">
        <f t="array" ref="V3:V9">_xlfn.SORTBY(_xlfn._xlws.FILTER($A:$A,$B:$B=V$1),_xlfn._xlws.FILTER($I:$I,$B:$B=V$1))</f>
        <v>N. Gwinnett 3</v>
      </c>
      <c r="W3" s="4">
        <f t="shared" ref="W3:W6" si="5">IF(V3="","",_xlfn.XLOOKUP(V3,$A:$A,$E:$E,""))</f>
        <v>1.6898148148148148E-3</v>
      </c>
    </row>
    <row r="4" spans="1:23" x14ac:dyDescent="0.3">
      <c r="A4" t="str">
        <f>TEXT(Setup!A3,"")</f>
        <v>Carrollton 2</v>
      </c>
      <c r="B4" t="str">
        <f>TEXT(Setup!B3,"")</f>
        <v>Female</v>
      </c>
      <c r="C4" s="6" t="s">
        <v>130</v>
      </c>
      <c r="D4" s="6"/>
      <c r="E4" s="4">
        <f t="shared" ref="E4:E52" si="6">IFERROR(TIME(0, LEFT(C4,FIND(":",C4)-1),RIGHT(C4,LEN(C4)-FIND(":",C4)))+(MOD(RIGHT(C4,LEN(C4)-FIND(":",C4)),1)/86400),"")</f>
        <v>3.0324074074074073E-3</v>
      </c>
      <c r="F4" cm="1">
        <f t="array" ref="F4">IF(ISNUMBER(E4),SUMPRODUCT((B$3:B$52=B4)*(E$3:E$52&lt;E4))+1,"")</f>
        <v>2</v>
      </c>
      <c r="G4">
        <f>_xlfn.XLOOKUP(A4,Run!A:A,Run!E:E,"")</f>
        <v>1.1724537037037037E-2</v>
      </c>
      <c r="H4" cm="1">
        <f t="array" ref="H4">IF(E4&lt;&gt;"",SUMPRODUCT((B$3:B$52=B4)*(I$3:I$52&lt;I4))+1,"")</f>
        <v>2</v>
      </c>
      <c r="I4">
        <f t="shared" ref="I4:I52" si="7">IFERROR(F4+G4,"")</f>
        <v>2.0117245370370371</v>
      </c>
      <c r="J4" t="b">
        <f t="shared" ref="J4:K52" si="8">AND(ISNUMBER(VALUE(LEFT(C4,FIND(":",C4)-1))),ISNUMBER(VALUE(RIGHT(C4,LEN(C4)-FIND(":",C4)))),VALUE(LEFT(C4,FIND(":",C4)-1))&lt;60,VALUE(RIGHT(C4,LEN(C4)-FIND(":",C4)))&lt;60,ISNUMBER(TIME(0,VALUE(LEFT(C4,FIND(":",C4)-1)),VALUE(RIGHT(C4,LEN(C4)-FIND(":",C4))))))</f>
        <v>1</v>
      </c>
      <c r="K4" t="e">
        <f t="shared" si="8"/>
        <v>#VALUE!</v>
      </c>
      <c r="L4" s="29"/>
      <c r="M4">
        <f t="shared" si="0"/>
        <v>2</v>
      </c>
      <c r="N4" t="str">
        <v>N. Gwinnett 1</v>
      </c>
      <c r="O4" s="4">
        <f t="shared" si="1"/>
        <v>1.9907407407407408E-3</v>
      </c>
      <c r="P4" s="29"/>
      <c r="Q4">
        <f t="shared" si="2"/>
        <v>2</v>
      </c>
      <c r="R4" t="str">
        <v>Carrollton 2</v>
      </c>
      <c r="S4" s="4">
        <f t="shared" si="3"/>
        <v>3.0324074074074073E-3</v>
      </c>
      <c r="T4" s="29"/>
      <c r="U4">
        <f t="shared" si="4"/>
        <v>2</v>
      </c>
      <c r="V4" t="str">
        <v>Daniel</v>
      </c>
      <c r="W4" s="4">
        <f t="shared" si="5"/>
        <v>2.4421296296296296E-3</v>
      </c>
    </row>
    <row r="5" spans="1:23" x14ac:dyDescent="0.3">
      <c r="A5" t="str">
        <f>TEXT(Setup!A4,"")</f>
        <v>Cherokee 1</v>
      </c>
      <c r="B5" t="str">
        <f>TEXT(Setup!B4,"")</f>
        <v>Female</v>
      </c>
      <c r="C5" s="6" t="s">
        <v>100</v>
      </c>
      <c r="D5" s="6"/>
      <c r="E5" s="4">
        <f t="shared" si="6"/>
        <v>3.3217592592592591E-3</v>
      </c>
      <c r="F5" cm="1">
        <f t="array" ref="F5">IF(ISNUMBER(E5),SUMPRODUCT((B$3:B$52=B5)*(E$3:E$52&lt;E5))+1,"")</f>
        <v>4</v>
      </c>
      <c r="G5">
        <f>_xlfn.XLOOKUP(A5,Run!A:A,Run!E:E,"")</f>
        <v>1.0092592592592592E-2</v>
      </c>
      <c r="H5" cm="1">
        <f t="array" ref="H5">IF(E5&lt;&gt;"",SUMPRODUCT((B$3:B$52=B5)*(I$3:I$52&lt;I5))+1,"")</f>
        <v>4</v>
      </c>
      <c r="I5">
        <f t="shared" si="7"/>
        <v>4.010092592592593</v>
      </c>
      <c r="J5" t="b">
        <f t="shared" si="8"/>
        <v>1</v>
      </c>
      <c r="K5" t="e">
        <f t="shared" si="8"/>
        <v>#VALUE!</v>
      </c>
      <c r="L5" s="29"/>
      <c r="M5">
        <f t="shared" si="0"/>
        <v>3</v>
      </c>
      <c r="N5" t="str">
        <v>Wheeler 1</v>
      </c>
      <c r="O5" s="4">
        <f t="shared" si="1"/>
        <v>2.2337962962962962E-3</v>
      </c>
      <c r="P5" s="29"/>
      <c r="Q5">
        <f t="shared" si="2"/>
        <v>3</v>
      </c>
      <c r="R5" t="str">
        <v>N. Gwinnett 2</v>
      </c>
      <c r="S5" s="4">
        <f t="shared" si="3"/>
        <v>3.0902777777777777E-3</v>
      </c>
      <c r="T5" s="29"/>
      <c r="U5">
        <f t="shared" si="4"/>
        <v>3</v>
      </c>
      <c r="V5" t="str">
        <v>Jefferson</v>
      </c>
      <c r="W5" s="4">
        <f t="shared" si="5"/>
        <v>2.9629629629629628E-3</v>
      </c>
    </row>
    <row r="6" spans="1:23" x14ac:dyDescent="0.3">
      <c r="A6" t="str">
        <f>TEXT(Setup!A5,"")</f>
        <v>Cherokee 1</v>
      </c>
      <c r="B6" t="str">
        <f>TEXT(Setup!B5,"")</f>
        <v>Male</v>
      </c>
      <c r="C6" s="6" t="s">
        <v>91</v>
      </c>
      <c r="D6" s="6"/>
      <c r="E6" s="4">
        <f t="shared" si="6"/>
        <v>3.6689814814814814E-3</v>
      </c>
      <c r="F6" cm="1">
        <f t="array" ref="F6">IF(ISNUMBER(E6),SUMPRODUCT((B$3:B$52=B6)*(E$3:E$52&lt;E6))+1,"")</f>
        <v>4</v>
      </c>
      <c r="G6">
        <f>_xlfn.XLOOKUP(A6,Run!A:A,Run!E:E,"")</f>
        <v>1.0092592592592592E-2</v>
      </c>
      <c r="H6" cm="1">
        <f t="array" ref="H6">IF(E6&lt;&gt;"",SUMPRODUCT((B$3:B$52=B6)*(I$3:I$52&lt;I6))+1,"")</f>
        <v>4</v>
      </c>
      <c r="I6">
        <f t="shared" si="7"/>
        <v>4.010092592592593</v>
      </c>
      <c r="J6" t="b">
        <f t="shared" si="8"/>
        <v>1</v>
      </c>
      <c r="K6" t="e">
        <f t="shared" si="8"/>
        <v>#VALUE!</v>
      </c>
      <c r="L6" s="29"/>
      <c r="M6">
        <f t="shared" si="0"/>
        <v>4</v>
      </c>
      <c r="N6" t="str">
        <v>Cherokee 1</v>
      </c>
      <c r="O6" s="4">
        <f t="shared" si="1"/>
        <v>3.3217592592592591E-3</v>
      </c>
      <c r="P6" s="29"/>
      <c r="Q6">
        <f t="shared" si="2"/>
        <v>4</v>
      </c>
      <c r="R6" t="str">
        <v>Cherokee 1</v>
      </c>
      <c r="S6" s="4">
        <f t="shared" si="3"/>
        <v>3.3217592592592591E-3</v>
      </c>
      <c r="T6" s="29"/>
      <c r="U6">
        <f t="shared" si="4"/>
        <v>4</v>
      </c>
      <c r="V6" t="str">
        <v>Marietta</v>
      </c>
      <c r="W6" s="4">
        <f t="shared" si="5"/>
        <v>3.1481481481481482E-3</v>
      </c>
    </row>
    <row r="7" spans="1:23" x14ac:dyDescent="0.3">
      <c r="A7" t="str">
        <f>TEXT(Setup!A6,"")</f>
        <v>Daniel</v>
      </c>
      <c r="B7" t="str">
        <f>TEXT(Setup!B6,"")</f>
        <v>Mixed</v>
      </c>
      <c r="C7" s="6" t="s">
        <v>101</v>
      </c>
      <c r="D7" s="6"/>
      <c r="E7" s="4">
        <f t="shared" si="6"/>
        <v>2.4421296296296296E-3</v>
      </c>
      <c r="F7" cm="1">
        <f t="array" ref="F7">IF(ISNUMBER(E7),SUMPRODUCT((B$3:B$52=B7)*(E$3:E$52&lt;E7))+1,"")</f>
        <v>2</v>
      </c>
      <c r="G7">
        <f>_xlfn.XLOOKUP(A7,Run!A:A,Run!E:E,"")</f>
        <v>1.0811689814814814E-2</v>
      </c>
      <c r="H7" cm="1">
        <f t="array" ref="H7">IF(E7&lt;&gt;"",SUMPRODUCT((B$3:B$52=B7)*(I$3:I$52&lt;I7))+1,"")</f>
        <v>2</v>
      </c>
      <c r="I7">
        <f t="shared" si="7"/>
        <v>2.010811689814815</v>
      </c>
      <c r="J7" t="b">
        <f t="shared" si="8"/>
        <v>1</v>
      </c>
      <c r="K7" t="e">
        <f t="shared" si="8"/>
        <v>#VALUE!</v>
      </c>
      <c r="L7" s="29"/>
      <c r="M7" t="str">
        <f>IF(N7="","",_xlfn.XLOOKUP(N7,$A:$A,$H:$H,""))</f>
        <v/>
      </c>
      <c r="O7" s="4" t="str">
        <f>IF(N7="","",_xlfn.XLOOKUP(N7,$A:$A,$E:$E,""))</f>
        <v/>
      </c>
      <c r="P7" s="29"/>
      <c r="Q7" t="str">
        <f>IF(R7="","",_xlfn.XLOOKUP(R7,$A:$A,$H:$H,""))</f>
        <v/>
      </c>
      <c r="S7" s="4" t="str">
        <f>IF(R7="","",_xlfn.XLOOKUP(R7,$A:$A,$E:$E,""))</f>
        <v/>
      </c>
      <c r="T7" s="29"/>
      <c r="U7">
        <f>IF(V7="","",_xlfn.XLOOKUP(V7,$A:$A,$H:$H,""))</f>
        <v>5</v>
      </c>
      <c r="V7" t="str">
        <v>Woodstock</v>
      </c>
      <c r="W7" s="4">
        <f>IF(V7="","",_xlfn.XLOOKUP(V7,$A:$A,$E:$E,""))</f>
        <v>5.4745370370370373E-3</v>
      </c>
    </row>
    <row r="8" spans="1:23" x14ac:dyDescent="0.3">
      <c r="A8" t="str">
        <f>TEXT(Setup!A7,"")</f>
        <v>Jefferson</v>
      </c>
      <c r="B8" t="str">
        <f>TEXT(Setup!B7,"")</f>
        <v>Mixed</v>
      </c>
      <c r="C8" s="6" t="s">
        <v>102</v>
      </c>
      <c r="D8" s="6"/>
      <c r="E8" s="4">
        <f t="shared" si="6"/>
        <v>2.9629629629629628E-3</v>
      </c>
      <c r="F8" cm="1">
        <f t="array" ref="F8">IF(ISNUMBER(E8),SUMPRODUCT((B$3:B$52=B8)*(E$3:E$52&lt;E8))+1,"")</f>
        <v>3</v>
      </c>
      <c r="G8">
        <f>_xlfn.XLOOKUP(A8,Run!A:A,Run!E:E,"")</f>
        <v>1.0422244727366255E-2</v>
      </c>
      <c r="H8" cm="1">
        <f t="array" ref="H8">IF(E8&lt;&gt;"",SUMPRODUCT((B$3:B$52=B8)*(I$3:I$52&lt;I8))+1,"")</f>
        <v>3</v>
      </c>
      <c r="I8">
        <f t="shared" si="7"/>
        <v>3.0104222447273661</v>
      </c>
      <c r="J8" t="b">
        <f t="shared" si="8"/>
        <v>1</v>
      </c>
      <c r="K8" t="e">
        <f t="shared" si="8"/>
        <v>#VALUE!</v>
      </c>
      <c r="L8" s="29"/>
      <c r="M8" t="str">
        <f t="shared" ref="M8:M52" si="9">IF(N8="","",_xlfn.XLOOKUP(N8,$A:$A,$H:$H,""))</f>
        <v/>
      </c>
      <c r="O8" s="4" t="str">
        <f t="shared" ref="O8:O52" si="10">IF(N8="","",_xlfn.XLOOKUP(N8,$A:$A,$E:$E,""))</f>
        <v/>
      </c>
      <c r="P8" s="29"/>
      <c r="Q8" t="str">
        <f t="shared" ref="Q8:Q52" si="11">IF(R8="","",_xlfn.XLOOKUP(R8,$A:$A,$H:$H,""))</f>
        <v/>
      </c>
      <c r="S8" s="4" t="str">
        <f t="shared" ref="S8:S52" si="12">IF(R8="","",_xlfn.XLOOKUP(R8,$A:$A,$E:$E,""))</f>
        <v/>
      </c>
      <c r="T8" s="29"/>
      <c r="U8">
        <f t="shared" ref="U8:U52" si="13">IF(V8="","",_xlfn.XLOOKUP(V8,$A:$A,$H:$H,""))</f>
        <v>6</v>
      </c>
      <c r="V8" t="str">
        <v>Raider 1</v>
      </c>
      <c r="W8" s="4">
        <f t="shared" ref="W8:W52" si="14">IF(V8="","",_xlfn.XLOOKUP(V8,$A:$A,$E:$E,""))</f>
        <v>5.5555555555555558E-3</v>
      </c>
    </row>
    <row r="9" spans="1:23" x14ac:dyDescent="0.3">
      <c r="A9" t="str">
        <f>TEXT(Setup!A8,"")</f>
        <v>N. Gwinnett 2</v>
      </c>
      <c r="B9" t="str">
        <f>TEXT(Setup!B8,"")</f>
        <v>Female</v>
      </c>
      <c r="C9" s="6" t="s">
        <v>116</v>
      </c>
      <c r="D9" s="6"/>
      <c r="E9" s="4">
        <f t="shared" si="6"/>
        <v>3.0902777777777777E-3</v>
      </c>
      <c r="F9" cm="1">
        <f t="array" ref="F9">IF(ISNUMBER(E9),SUMPRODUCT((B$3:B$52=B9)*(E$3:E$52&lt;E9))+1,"")</f>
        <v>3</v>
      </c>
      <c r="G9">
        <f>_xlfn.XLOOKUP(A9,Run!A:A,Run!E:E,"")</f>
        <v>1.2076620370370371E-2</v>
      </c>
      <c r="H9" cm="1">
        <f t="array" ref="H9">IF(E9&lt;&gt;"",SUMPRODUCT((B$3:B$52=B9)*(I$3:I$52&lt;I9))+1,"")</f>
        <v>3</v>
      </c>
      <c r="I9">
        <f t="shared" si="7"/>
        <v>3.0120766203703702</v>
      </c>
      <c r="J9" t="b">
        <f t="shared" si="8"/>
        <v>1</v>
      </c>
      <c r="K9" t="e">
        <f t="shared" si="8"/>
        <v>#VALUE!</v>
      </c>
      <c r="L9" s="29"/>
      <c r="M9" t="str">
        <f t="shared" si="9"/>
        <v/>
      </c>
      <c r="O9" s="4" t="str">
        <f t="shared" si="10"/>
        <v/>
      </c>
      <c r="P9" s="29"/>
      <c r="Q9" t="str">
        <f t="shared" si="11"/>
        <v/>
      </c>
      <c r="S9" s="4" t="str">
        <f t="shared" si="12"/>
        <v/>
      </c>
      <c r="T9" s="29"/>
      <c r="U9" t="str">
        <f t="shared" si="13"/>
        <v/>
      </c>
      <c r="V9" t="str">
        <v>Raider 2</v>
      </c>
      <c r="W9" s="4" t="str">
        <f t="shared" si="14"/>
        <v/>
      </c>
    </row>
    <row r="10" spans="1:23" x14ac:dyDescent="0.3">
      <c r="A10" t="str">
        <f>TEXT(Setup!A9,"")</f>
        <v>N. Gwinnett 3</v>
      </c>
      <c r="B10" t="str">
        <f>TEXT(Setup!B9,"")</f>
        <v>Mixed</v>
      </c>
      <c r="C10" s="6" t="s">
        <v>112</v>
      </c>
      <c r="D10" s="6"/>
      <c r="E10" s="4">
        <f t="shared" si="6"/>
        <v>1.6898148148148148E-3</v>
      </c>
      <c r="F10" cm="1">
        <f t="array" ref="F10">IF(ISNUMBER(E10),SUMPRODUCT((B$3:B$52=B10)*(E$3:E$52&lt;E10))+1,"")</f>
        <v>1</v>
      </c>
      <c r="G10">
        <f>_xlfn.XLOOKUP(A10,Run!A:A,Run!E:E,"")</f>
        <v>1.0971875000000001E-2</v>
      </c>
      <c r="H10" cm="1">
        <f t="array" ref="H10">IF(E10&lt;&gt;"",SUMPRODUCT((B$3:B$52=B10)*(I$3:I$52&lt;I10))+1,"")</f>
        <v>1</v>
      </c>
      <c r="I10">
        <f t="shared" si="7"/>
        <v>1.0109718750000001</v>
      </c>
      <c r="J10" t="b">
        <f t="shared" si="8"/>
        <v>1</v>
      </c>
      <c r="K10" t="e">
        <f t="shared" si="8"/>
        <v>#VALUE!</v>
      </c>
      <c r="L10" s="29"/>
      <c r="M10" t="str">
        <f t="shared" si="9"/>
        <v/>
      </c>
      <c r="O10" s="4" t="str">
        <f t="shared" si="10"/>
        <v/>
      </c>
      <c r="P10" s="29"/>
      <c r="Q10" t="str">
        <f t="shared" si="11"/>
        <v/>
      </c>
      <c r="S10" s="4" t="str">
        <f t="shared" si="12"/>
        <v/>
      </c>
      <c r="T10" s="29"/>
      <c r="U10" t="str">
        <f t="shared" si="13"/>
        <v/>
      </c>
      <c r="W10" s="4" t="str">
        <f t="shared" si="14"/>
        <v/>
      </c>
    </row>
    <row r="11" spans="1:23" x14ac:dyDescent="0.3">
      <c r="A11" t="str">
        <f>TEXT(Setup!A10,"")</f>
        <v>N. Gwinnett 1</v>
      </c>
      <c r="B11" t="str">
        <f>TEXT(Setup!B10,"")</f>
        <v>Male</v>
      </c>
      <c r="C11" s="6" t="s">
        <v>113</v>
      </c>
      <c r="D11" s="6"/>
      <c r="E11" s="4">
        <f t="shared" si="6"/>
        <v>1.9907407407407408E-3</v>
      </c>
      <c r="F11" cm="1">
        <f t="array" ref="F11">IF(ISNUMBER(E11),SUMPRODUCT((B$3:B$52=B11)*(E$3:E$52&lt;E11))+1,"")</f>
        <v>2</v>
      </c>
      <c r="G11">
        <f>_xlfn.XLOOKUP(A11,Run!A:A,Run!E:E,"")</f>
        <v>9.1435185185185178E-3</v>
      </c>
      <c r="H11" cm="1">
        <f t="array" ref="H11">IF(E11&lt;&gt;"",SUMPRODUCT((B$3:B$52=B11)*(I$3:I$52&lt;I11))+1,"")</f>
        <v>2</v>
      </c>
      <c r="I11">
        <f t="shared" si="7"/>
        <v>2.0091435185185187</v>
      </c>
      <c r="J11" t="b">
        <f t="shared" si="8"/>
        <v>1</v>
      </c>
      <c r="K11" t="e">
        <f t="shared" si="8"/>
        <v>#VALUE!</v>
      </c>
      <c r="L11" s="29"/>
      <c r="M11" t="str">
        <f t="shared" si="9"/>
        <v/>
      </c>
      <c r="O11" s="4" t="str">
        <f t="shared" si="10"/>
        <v/>
      </c>
      <c r="P11" s="29"/>
      <c r="Q11" t="str">
        <f t="shared" si="11"/>
        <v/>
      </c>
      <c r="S11" s="4" t="str">
        <f t="shared" si="12"/>
        <v/>
      </c>
      <c r="T11" s="29"/>
      <c r="U11" t="str">
        <f t="shared" si="13"/>
        <v/>
      </c>
      <c r="W11" s="4" t="str">
        <f t="shared" si="14"/>
        <v/>
      </c>
    </row>
    <row r="12" spans="1:23" x14ac:dyDescent="0.3">
      <c r="A12" t="str">
        <f>TEXT(Setup!A11,"")</f>
        <v>Marietta</v>
      </c>
      <c r="B12" t="str">
        <f>TEXT(Setup!B11,"")</f>
        <v>Mixed</v>
      </c>
      <c r="C12" s="6" t="s">
        <v>103</v>
      </c>
      <c r="D12" s="6"/>
      <c r="E12" s="4">
        <f t="shared" si="6"/>
        <v>3.1481481481481482E-3</v>
      </c>
      <c r="F12" cm="1">
        <f t="array" ref="F12">IF(ISNUMBER(E12),SUMPRODUCT((B$3:B$52=B12)*(E$3:E$52&lt;E12))+1,"")</f>
        <v>4</v>
      </c>
      <c r="G12">
        <f>_xlfn.XLOOKUP(A12,Run!A:A,Run!E:E,"")</f>
        <v>1.0836689814814815E-2</v>
      </c>
      <c r="H12" cm="1">
        <f t="array" ref="H12">IF(E12&lt;&gt;"",SUMPRODUCT((B$3:B$52=B12)*(I$3:I$52&lt;I12))+1,"")</f>
        <v>4</v>
      </c>
      <c r="I12">
        <f t="shared" si="7"/>
        <v>4.0108366898148144</v>
      </c>
      <c r="J12" t="b">
        <f t="shared" si="8"/>
        <v>1</v>
      </c>
      <c r="K12" t="e">
        <f t="shared" si="8"/>
        <v>#VALUE!</v>
      </c>
      <c r="L12" s="29"/>
      <c r="M12" t="str">
        <f t="shared" si="9"/>
        <v/>
      </c>
      <c r="O12" s="4" t="str">
        <f t="shared" si="10"/>
        <v/>
      </c>
      <c r="P12" s="29"/>
      <c r="Q12" t="str">
        <f t="shared" si="11"/>
        <v/>
      </c>
      <c r="S12" s="4" t="str">
        <f t="shared" si="12"/>
        <v/>
      </c>
      <c r="T12" s="29"/>
      <c r="U12" t="str">
        <f t="shared" si="13"/>
        <v/>
      </c>
      <c r="W12" s="4" t="str">
        <f t="shared" si="14"/>
        <v/>
      </c>
    </row>
    <row r="13" spans="1:23" x14ac:dyDescent="0.3">
      <c r="A13" t="str">
        <f>TEXT(Setup!A12,"")</f>
        <v>Wheeler 1</v>
      </c>
      <c r="B13" t="str">
        <f>TEXT(Setup!B12,"")</f>
        <v>Male</v>
      </c>
      <c r="C13" s="6" t="s">
        <v>115</v>
      </c>
      <c r="D13" s="6"/>
      <c r="E13" s="4">
        <f t="shared" si="6"/>
        <v>2.2337962962962962E-3</v>
      </c>
      <c r="F13" cm="1">
        <f t="array" ref="F13">IF(ISNUMBER(E13),SUMPRODUCT((B$3:B$52=B13)*(E$3:E$52&lt;E13))+1,"")</f>
        <v>3</v>
      </c>
      <c r="G13">
        <f>_xlfn.XLOOKUP(A13,Run!A:A,Run!E:E,"")</f>
        <v>9.9305555555555553E-3</v>
      </c>
      <c r="H13" cm="1">
        <f t="array" ref="H13">IF(E13&lt;&gt;"",SUMPRODUCT((B$3:B$52=B13)*(I$3:I$52&lt;I13))+1,"")</f>
        <v>3</v>
      </c>
      <c r="I13">
        <f t="shared" si="7"/>
        <v>3.0099305555555556</v>
      </c>
      <c r="J13" t="b">
        <f t="shared" si="8"/>
        <v>1</v>
      </c>
      <c r="K13" t="e">
        <f t="shared" si="8"/>
        <v>#VALUE!</v>
      </c>
      <c r="L13" s="29"/>
      <c r="M13" t="str">
        <f t="shared" si="9"/>
        <v/>
      </c>
      <c r="O13" s="4" t="str">
        <f t="shared" si="10"/>
        <v/>
      </c>
      <c r="P13" s="29"/>
      <c r="Q13" t="str">
        <f t="shared" si="11"/>
        <v/>
      </c>
      <c r="S13" s="4" t="str">
        <f t="shared" si="12"/>
        <v/>
      </c>
      <c r="T13" s="29"/>
      <c r="U13" t="str">
        <f t="shared" si="13"/>
        <v/>
      </c>
      <c r="W13" s="4" t="str">
        <f t="shared" si="14"/>
        <v/>
      </c>
    </row>
    <row r="14" spans="1:23" x14ac:dyDescent="0.3">
      <c r="A14" t="str">
        <f>TEXT(Setup!A13,"")</f>
        <v>Wheeler 2</v>
      </c>
      <c r="B14" t="str">
        <f>TEXT(Setup!B13,"")</f>
        <v>Female</v>
      </c>
      <c r="C14" s="6" t="s">
        <v>111</v>
      </c>
      <c r="D14" s="6"/>
      <c r="E14" s="4">
        <f t="shared" si="6"/>
        <v>2.9282407407407408E-3</v>
      </c>
      <c r="F14" cm="1">
        <f t="array" ref="F14">IF(ISNUMBER(E14),SUMPRODUCT((B$3:B$52=B14)*(E$3:E$52&lt;E14))+1,"")</f>
        <v>1</v>
      </c>
      <c r="G14">
        <f>_xlfn.XLOOKUP(A14,Run!A:A,Run!E:E,"")</f>
        <v>1.1574074074074073E-2</v>
      </c>
      <c r="H14" cm="1">
        <f t="array" ref="H14">IF(E14&lt;&gt;"",SUMPRODUCT((B$3:B$52=B14)*(I$3:I$52&lt;I14))+1,"")</f>
        <v>1</v>
      </c>
      <c r="I14">
        <f t="shared" si="7"/>
        <v>1.0115740740740742</v>
      </c>
      <c r="J14" t="b">
        <f t="shared" si="8"/>
        <v>1</v>
      </c>
      <c r="K14" t="e">
        <f t="shared" si="8"/>
        <v>#VALUE!</v>
      </c>
      <c r="L14" s="29"/>
      <c r="M14" t="str">
        <f t="shared" si="9"/>
        <v/>
      </c>
      <c r="O14" s="4" t="str">
        <f t="shared" si="10"/>
        <v/>
      </c>
      <c r="P14" s="29"/>
      <c r="Q14" t="str">
        <f t="shared" si="11"/>
        <v/>
      </c>
      <c r="S14" s="4" t="str">
        <f t="shared" si="12"/>
        <v/>
      </c>
      <c r="T14" s="29"/>
      <c r="U14" t="str">
        <f t="shared" si="13"/>
        <v/>
      </c>
      <c r="W14" s="4" t="str">
        <f t="shared" si="14"/>
        <v/>
      </c>
    </row>
    <row r="15" spans="1:23" x14ac:dyDescent="0.3">
      <c r="A15" t="str">
        <f>TEXT(Setup!A14,"")</f>
        <v>Woodstock</v>
      </c>
      <c r="B15" t="str">
        <f>TEXT(Setup!B14,"")</f>
        <v>Mixed</v>
      </c>
      <c r="C15" s="6" t="s">
        <v>114</v>
      </c>
      <c r="D15" s="6"/>
      <c r="E15" s="4">
        <f t="shared" si="6"/>
        <v>5.4745370370370373E-3</v>
      </c>
      <c r="F15" cm="1">
        <f t="array" ref="F15">IF(ISNUMBER(E15),SUMPRODUCT((B$3:B$52=B15)*(E$3:E$52&lt;E15))+1,"")</f>
        <v>5</v>
      </c>
      <c r="G15">
        <f>_xlfn.XLOOKUP(A15,Run!A:A,Run!E:E,"")</f>
        <v>1.3198559670781892E-2</v>
      </c>
      <c r="H15" cm="1">
        <f t="array" ref="H15">IF(E15&lt;&gt;"",SUMPRODUCT((B$3:B$52=B15)*(I$3:I$52&lt;I15))+1,"")</f>
        <v>5</v>
      </c>
      <c r="I15">
        <f t="shared" si="7"/>
        <v>5.0131985596707818</v>
      </c>
      <c r="J15" t="b">
        <f t="shared" si="8"/>
        <v>1</v>
      </c>
      <c r="K15" t="e">
        <f t="shared" si="8"/>
        <v>#VALUE!</v>
      </c>
      <c r="L15" s="29"/>
      <c r="M15" t="str">
        <f t="shared" si="9"/>
        <v/>
      </c>
      <c r="O15" s="4" t="str">
        <f t="shared" si="10"/>
        <v/>
      </c>
      <c r="P15" s="29"/>
      <c r="Q15" t="str">
        <f t="shared" si="11"/>
        <v/>
      </c>
      <c r="S15" s="4" t="str">
        <f t="shared" si="12"/>
        <v/>
      </c>
      <c r="T15" s="29"/>
      <c r="U15" t="str">
        <f t="shared" si="13"/>
        <v/>
      </c>
      <c r="W15" s="4" t="str">
        <f t="shared" si="14"/>
        <v/>
      </c>
    </row>
    <row r="16" spans="1:23" x14ac:dyDescent="0.3">
      <c r="A16" t="str">
        <f>TEXT(Setup!A15,"")</f>
        <v>Raider 1</v>
      </c>
      <c r="B16" t="str">
        <f>TEXT(Setup!B15,"")</f>
        <v>Mixed</v>
      </c>
      <c r="C16" s="6" t="s">
        <v>87</v>
      </c>
      <c r="D16" s="6"/>
      <c r="E16" s="4">
        <f t="shared" si="6"/>
        <v>5.5555555555555558E-3</v>
      </c>
      <c r="F16" cm="1">
        <f t="array" ref="F16">IF(ISNUMBER(E16),SUMPRODUCT((B$3:B$52=B16)*(E$3:E$52&lt;E16))+1,"")</f>
        <v>6</v>
      </c>
      <c r="G16">
        <f>_xlfn.XLOOKUP(A16,Run!A:A,Run!E:E,"")</f>
        <v>1.0096180555555554E-2</v>
      </c>
      <c r="H16" cm="1">
        <f t="array" ref="H16">IF(E16&lt;&gt;"",SUMPRODUCT((B$3:B$52=B16)*(I$3:I$52&lt;I16))+1,"")</f>
        <v>6</v>
      </c>
      <c r="I16">
        <f t="shared" si="7"/>
        <v>6.0100961805555553</v>
      </c>
      <c r="J16" t="b">
        <f t="shared" si="8"/>
        <v>1</v>
      </c>
      <c r="K16" t="e">
        <f t="shared" si="8"/>
        <v>#VALUE!</v>
      </c>
      <c r="L16" s="29"/>
      <c r="M16" t="str">
        <f t="shared" si="9"/>
        <v/>
      </c>
      <c r="O16" s="4" t="str">
        <f t="shared" si="10"/>
        <v/>
      </c>
      <c r="P16" s="29"/>
      <c r="Q16" t="str">
        <f t="shared" si="11"/>
        <v/>
      </c>
      <c r="S16" s="4" t="str">
        <f t="shared" si="12"/>
        <v/>
      </c>
      <c r="T16" s="29"/>
      <c r="U16" t="str">
        <f t="shared" si="13"/>
        <v/>
      </c>
      <c r="W16" s="4" t="str">
        <f t="shared" si="14"/>
        <v/>
      </c>
    </row>
    <row r="17" spans="1:23" x14ac:dyDescent="0.3">
      <c r="A17" t="str">
        <f>TEXT(Setup!A16,"")</f>
        <v>Raider 2</v>
      </c>
      <c r="B17" t="str">
        <f>TEXT(Setup!B16,"")</f>
        <v>Mixed</v>
      </c>
      <c r="C17" s="6"/>
      <c r="D17" s="6"/>
      <c r="E17" s="4" t="str">
        <f t="shared" si="6"/>
        <v/>
      </c>
      <c r="F17" t="str" cm="1">
        <f t="array" ref="F17">IF(ISNUMBER(E17),SUMPRODUCT((B$3:B$52=B17)*(E$3:E$52&lt;E17))+1,"")</f>
        <v/>
      </c>
      <c r="G17">
        <f>_xlfn.XLOOKUP(A17,Run!A:A,Run!E:E,"")</f>
        <v>1.2997685185185185E-2</v>
      </c>
      <c r="H17" t="str" cm="1">
        <f t="array" ref="H17">IF(E17&lt;&gt;"",SUMPRODUCT((B$3:B$52=B17)*(I$3:I$52&lt;I17))+1,"")</f>
        <v/>
      </c>
      <c r="I17" t="str">
        <f t="shared" si="7"/>
        <v/>
      </c>
      <c r="J17" t="e">
        <f t="shared" si="8"/>
        <v>#VALUE!</v>
      </c>
      <c r="K17" t="e">
        <f t="shared" si="8"/>
        <v>#VALUE!</v>
      </c>
      <c r="L17" s="29"/>
      <c r="M17" t="str">
        <f t="shared" si="9"/>
        <v/>
      </c>
      <c r="O17" s="4" t="str">
        <f t="shared" si="10"/>
        <v/>
      </c>
      <c r="P17" s="29"/>
      <c r="Q17" t="str">
        <f t="shared" si="11"/>
        <v/>
      </c>
      <c r="S17" s="4" t="str">
        <f t="shared" si="12"/>
        <v/>
      </c>
      <c r="T17" s="29"/>
      <c r="U17" t="str">
        <f t="shared" si="13"/>
        <v/>
      </c>
      <c r="W17" s="4" t="str">
        <f t="shared" si="14"/>
        <v/>
      </c>
    </row>
    <row r="18" spans="1:23" x14ac:dyDescent="0.3">
      <c r="A18" t="str">
        <f>TEXT(Setup!A17,"")</f>
        <v/>
      </c>
      <c r="B18" t="str">
        <f>TEXT(Setup!B17,"")</f>
        <v/>
      </c>
      <c r="C18" s="6" t="str">
        <f t="shared" ref="C18:C24" si="15">IFERROR(TIME(0, LEFT(A18,FIND(":",A18)-1),RIGHT(A18,LEN(A18)-FIND(":",A18)))+(MOD(RIGHT(A18,LEN(A18)-FIND(":",A18)),1)/86400),"")</f>
        <v/>
      </c>
      <c r="D18" s="6"/>
      <c r="E18" s="4" t="str">
        <f t="shared" si="6"/>
        <v/>
      </c>
      <c r="F18" t="str" cm="1">
        <f t="array" ref="F18">IF(ISNUMBER(E18),SUMPRODUCT((B$3:B$52=B18)*(E$3:E$52&lt;E18))+1,"")</f>
        <v/>
      </c>
      <c r="G18" t="str">
        <f>_xlfn.XLOOKUP(A18,Run!A:A,Run!E:E,"")</f>
        <v/>
      </c>
      <c r="H18" t="str" cm="1">
        <f t="array" ref="H18">IF(E18&lt;&gt;"",SUMPRODUCT((B$3:B$52=B18)*(I$3:I$52&lt;I18))+1,"")</f>
        <v/>
      </c>
      <c r="I18" t="str">
        <f t="shared" si="7"/>
        <v/>
      </c>
      <c r="J18" t="e">
        <f t="shared" si="8"/>
        <v>#VALUE!</v>
      </c>
      <c r="K18" t="e">
        <f t="shared" si="8"/>
        <v>#VALUE!</v>
      </c>
      <c r="L18" s="29"/>
      <c r="M18" t="str">
        <f t="shared" si="9"/>
        <v/>
      </c>
      <c r="O18" s="4" t="str">
        <f t="shared" si="10"/>
        <v/>
      </c>
      <c r="P18" s="29"/>
      <c r="Q18" t="str">
        <f t="shared" si="11"/>
        <v/>
      </c>
      <c r="S18" s="4" t="str">
        <f t="shared" si="12"/>
        <v/>
      </c>
      <c r="T18" s="29"/>
      <c r="U18" t="str">
        <f t="shared" si="13"/>
        <v/>
      </c>
      <c r="W18" s="4" t="str">
        <f t="shared" si="14"/>
        <v/>
      </c>
    </row>
    <row r="19" spans="1:23" x14ac:dyDescent="0.3">
      <c r="A19" t="str">
        <f>TEXT(Setup!A18,"")</f>
        <v/>
      </c>
      <c r="B19" t="str">
        <f>TEXT(Setup!B18,"")</f>
        <v/>
      </c>
      <c r="C19" s="6" t="str">
        <f t="shared" si="15"/>
        <v/>
      </c>
      <c r="D19" s="6"/>
      <c r="E19" s="4" t="str">
        <f t="shared" si="6"/>
        <v/>
      </c>
      <c r="F19" t="str" cm="1">
        <f t="array" ref="F19">IF(ISNUMBER(E19),SUMPRODUCT((B$3:B$52=B19)*(E$3:E$52&lt;E19))+1,"")</f>
        <v/>
      </c>
      <c r="G19" t="str">
        <f>_xlfn.XLOOKUP(A19,Run!A:A,Run!E:E,"")</f>
        <v/>
      </c>
      <c r="H19" t="str" cm="1">
        <f t="array" ref="H19">IF(E19&lt;&gt;"",SUMPRODUCT((B$3:B$52=B19)*(I$3:I$52&lt;I19))+1,"")</f>
        <v/>
      </c>
      <c r="I19" t="str">
        <f t="shared" si="7"/>
        <v/>
      </c>
      <c r="J19" t="e">
        <f t="shared" si="8"/>
        <v>#VALUE!</v>
      </c>
      <c r="K19" t="e">
        <f t="shared" si="8"/>
        <v>#VALUE!</v>
      </c>
      <c r="L19" s="29"/>
      <c r="M19" t="str">
        <f t="shared" si="9"/>
        <v/>
      </c>
      <c r="O19" s="4" t="str">
        <f t="shared" si="10"/>
        <v/>
      </c>
      <c r="P19" s="29"/>
      <c r="Q19" t="str">
        <f t="shared" si="11"/>
        <v/>
      </c>
      <c r="S19" s="4" t="str">
        <f t="shared" si="12"/>
        <v/>
      </c>
      <c r="T19" s="29"/>
      <c r="U19" t="str">
        <f t="shared" si="13"/>
        <v/>
      </c>
      <c r="W19" s="4" t="str">
        <f t="shared" si="14"/>
        <v/>
      </c>
    </row>
    <row r="20" spans="1:23" x14ac:dyDescent="0.3">
      <c r="A20" t="str">
        <f>TEXT(Setup!A19,"")</f>
        <v/>
      </c>
      <c r="B20" t="str">
        <f>TEXT(Setup!B19,"")</f>
        <v/>
      </c>
      <c r="C20" s="6" t="str">
        <f t="shared" si="15"/>
        <v/>
      </c>
      <c r="D20" s="6"/>
      <c r="E20" s="4" t="str">
        <f t="shared" si="6"/>
        <v/>
      </c>
      <c r="F20" t="str" cm="1">
        <f t="array" ref="F20">IF(ISNUMBER(E20),SUMPRODUCT((B$3:B$52=B20)*(E$3:E$52&lt;E20))+1,"")</f>
        <v/>
      </c>
      <c r="G20" t="str">
        <f>_xlfn.XLOOKUP(A20,Run!A:A,Run!E:E,"")</f>
        <v/>
      </c>
      <c r="H20" t="str" cm="1">
        <f t="array" ref="H20">IF(E20&lt;&gt;"",SUMPRODUCT((B$3:B$52=B20)*(I$3:I$52&lt;I20))+1,"")</f>
        <v/>
      </c>
      <c r="I20" t="str">
        <f t="shared" si="7"/>
        <v/>
      </c>
      <c r="J20" t="e">
        <f t="shared" si="8"/>
        <v>#VALUE!</v>
      </c>
      <c r="K20" t="e">
        <f t="shared" si="8"/>
        <v>#VALUE!</v>
      </c>
      <c r="L20" s="29"/>
      <c r="M20" t="str">
        <f t="shared" si="9"/>
        <v/>
      </c>
      <c r="O20" s="4" t="str">
        <f t="shared" si="10"/>
        <v/>
      </c>
      <c r="P20" s="29"/>
      <c r="Q20" t="str">
        <f t="shared" si="11"/>
        <v/>
      </c>
      <c r="S20" s="4" t="str">
        <f t="shared" si="12"/>
        <v/>
      </c>
      <c r="T20" s="29"/>
      <c r="U20" t="str">
        <f t="shared" si="13"/>
        <v/>
      </c>
      <c r="W20" s="4" t="str">
        <f t="shared" si="14"/>
        <v/>
      </c>
    </row>
    <row r="21" spans="1:23" x14ac:dyDescent="0.3">
      <c r="A21" t="str">
        <f>TEXT(Setup!A20,"")</f>
        <v/>
      </c>
      <c r="B21" t="str">
        <f>TEXT(Setup!B20,"")</f>
        <v/>
      </c>
      <c r="C21" s="6" t="str">
        <f t="shared" si="15"/>
        <v/>
      </c>
      <c r="D21" s="6"/>
      <c r="E21" s="4" t="str">
        <f t="shared" si="6"/>
        <v/>
      </c>
      <c r="F21" t="str" cm="1">
        <f t="array" ref="F21">IF(ISNUMBER(E21),SUMPRODUCT((B$3:B$52=B21)*(E$3:E$52&lt;E21))+1,"")</f>
        <v/>
      </c>
      <c r="G21" t="str">
        <f>_xlfn.XLOOKUP(A21,Run!A:A,Run!E:E,"")</f>
        <v/>
      </c>
      <c r="H21" t="str" cm="1">
        <f t="array" ref="H21">IF(E21&lt;&gt;"",SUMPRODUCT((B$3:B$52=B21)*(I$3:I$52&lt;I21))+1,"")</f>
        <v/>
      </c>
      <c r="I21" t="str">
        <f t="shared" si="7"/>
        <v/>
      </c>
      <c r="J21" t="e">
        <f t="shared" si="8"/>
        <v>#VALUE!</v>
      </c>
      <c r="K21" t="e">
        <f t="shared" si="8"/>
        <v>#VALUE!</v>
      </c>
      <c r="L21" s="29"/>
      <c r="M21" t="str">
        <f t="shared" si="9"/>
        <v/>
      </c>
      <c r="O21" s="4" t="str">
        <f t="shared" si="10"/>
        <v/>
      </c>
      <c r="P21" s="29"/>
      <c r="Q21" t="str">
        <f t="shared" si="11"/>
        <v/>
      </c>
      <c r="S21" s="4" t="str">
        <f t="shared" si="12"/>
        <v/>
      </c>
      <c r="T21" s="29"/>
      <c r="U21" t="str">
        <f t="shared" si="13"/>
        <v/>
      </c>
      <c r="W21" s="4" t="str">
        <f t="shared" si="14"/>
        <v/>
      </c>
    </row>
    <row r="22" spans="1:23" x14ac:dyDescent="0.3">
      <c r="A22" t="str">
        <f>TEXT(Setup!A21,"")</f>
        <v/>
      </c>
      <c r="B22" t="str">
        <f>TEXT(Setup!B21,"")</f>
        <v/>
      </c>
      <c r="C22" s="6" t="str">
        <f t="shared" si="15"/>
        <v/>
      </c>
      <c r="D22" s="6"/>
      <c r="E22" s="4" t="str">
        <f t="shared" si="6"/>
        <v/>
      </c>
      <c r="F22" t="str" cm="1">
        <f t="array" ref="F22">IF(ISNUMBER(E22),SUMPRODUCT((B$3:B$52=B22)*(E$3:E$52&lt;E22))+1,"")</f>
        <v/>
      </c>
      <c r="G22" t="str">
        <f>_xlfn.XLOOKUP(A22,Run!A:A,Run!E:E,"")</f>
        <v/>
      </c>
      <c r="H22" t="str" cm="1">
        <f t="array" ref="H22">IF(E22&lt;&gt;"",SUMPRODUCT((B$3:B$52=B22)*(I$3:I$52&lt;I22))+1,"")</f>
        <v/>
      </c>
      <c r="I22" t="str">
        <f t="shared" si="7"/>
        <v/>
      </c>
      <c r="J22" t="e">
        <f t="shared" si="8"/>
        <v>#VALUE!</v>
      </c>
      <c r="K22" t="e">
        <f t="shared" si="8"/>
        <v>#VALUE!</v>
      </c>
      <c r="L22" s="29"/>
      <c r="M22" t="str">
        <f t="shared" si="9"/>
        <v/>
      </c>
      <c r="O22" s="4" t="str">
        <f t="shared" si="10"/>
        <v/>
      </c>
      <c r="P22" s="29"/>
      <c r="Q22" t="str">
        <f t="shared" si="11"/>
        <v/>
      </c>
      <c r="S22" s="4" t="str">
        <f t="shared" si="12"/>
        <v/>
      </c>
      <c r="T22" s="29"/>
      <c r="U22" t="str">
        <f t="shared" si="13"/>
        <v/>
      </c>
      <c r="W22" s="4" t="str">
        <f t="shared" si="14"/>
        <v/>
      </c>
    </row>
    <row r="23" spans="1:23" x14ac:dyDescent="0.3">
      <c r="A23" t="str">
        <f>TEXT(Setup!A22,"")</f>
        <v/>
      </c>
      <c r="B23" t="str">
        <f>TEXT(Setup!B22,"")</f>
        <v/>
      </c>
      <c r="C23" s="6" t="str">
        <f t="shared" si="15"/>
        <v/>
      </c>
      <c r="D23" s="6"/>
      <c r="E23" s="4" t="str">
        <f t="shared" si="6"/>
        <v/>
      </c>
      <c r="F23" t="str" cm="1">
        <f t="array" ref="F23">IF(ISNUMBER(E23),SUMPRODUCT((B$3:B$52=B23)*(E$3:E$52&lt;E23))+1,"")</f>
        <v/>
      </c>
      <c r="G23" t="str">
        <f>_xlfn.XLOOKUP(A23,Run!A:A,Run!E:E,"")</f>
        <v/>
      </c>
      <c r="H23" t="str" cm="1">
        <f t="array" ref="H23">IF(E23&lt;&gt;"",SUMPRODUCT((B$3:B$52=B23)*(I$3:I$52&lt;I23))+1,"")</f>
        <v/>
      </c>
      <c r="I23" t="str">
        <f t="shared" si="7"/>
        <v/>
      </c>
      <c r="J23" t="e">
        <f t="shared" si="8"/>
        <v>#VALUE!</v>
      </c>
      <c r="K23" t="e">
        <f t="shared" si="8"/>
        <v>#VALUE!</v>
      </c>
      <c r="L23" s="29"/>
      <c r="M23" t="str">
        <f t="shared" si="9"/>
        <v/>
      </c>
      <c r="O23" s="4" t="str">
        <f t="shared" si="10"/>
        <v/>
      </c>
      <c r="P23" s="29"/>
      <c r="Q23" t="str">
        <f t="shared" si="11"/>
        <v/>
      </c>
      <c r="S23" s="4" t="str">
        <f t="shared" si="12"/>
        <v/>
      </c>
      <c r="T23" s="29"/>
      <c r="U23" t="str">
        <f t="shared" si="13"/>
        <v/>
      </c>
      <c r="W23" s="4" t="str">
        <f t="shared" si="14"/>
        <v/>
      </c>
    </row>
    <row r="24" spans="1:23" x14ac:dyDescent="0.3">
      <c r="A24" t="str">
        <f>TEXT(Setup!A23,"")</f>
        <v/>
      </c>
      <c r="B24" t="str">
        <f>TEXT(Setup!B23,"")</f>
        <v/>
      </c>
      <c r="C24" s="6" t="str">
        <f t="shared" si="15"/>
        <v/>
      </c>
      <c r="D24" s="6"/>
      <c r="E24" s="4" t="str">
        <f t="shared" si="6"/>
        <v/>
      </c>
      <c r="F24" t="str" cm="1">
        <f t="array" ref="F24">IF(ISNUMBER(E24),SUMPRODUCT((B$3:B$52=B24)*(E$3:E$52&lt;E24))+1,"")</f>
        <v/>
      </c>
      <c r="G24" t="str">
        <f>_xlfn.XLOOKUP(A24,Run!A:A,Run!E:E,"")</f>
        <v/>
      </c>
      <c r="H24" t="str" cm="1">
        <f t="array" ref="H24">IF(E24&lt;&gt;"",SUMPRODUCT((B$3:B$52=B24)*(I$3:I$52&lt;I24))+1,"")</f>
        <v/>
      </c>
      <c r="I24" t="str">
        <f t="shared" si="7"/>
        <v/>
      </c>
      <c r="J24" t="e">
        <f t="shared" si="8"/>
        <v>#VALUE!</v>
      </c>
      <c r="K24" t="e">
        <f t="shared" si="8"/>
        <v>#VALUE!</v>
      </c>
      <c r="L24" s="29"/>
      <c r="M24" t="str">
        <f t="shared" si="9"/>
        <v/>
      </c>
      <c r="O24" s="4" t="str">
        <f t="shared" si="10"/>
        <v/>
      </c>
      <c r="P24" s="29"/>
      <c r="Q24" t="str">
        <f t="shared" si="11"/>
        <v/>
      </c>
      <c r="S24" s="4" t="str">
        <f t="shared" si="12"/>
        <v/>
      </c>
      <c r="T24" s="29"/>
      <c r="U24" t="str">
        <f t="shared" si="13"/>
        <v/>
      </c>
      <c r="W24" s="4" t="str">
        <f t="shared" si="14"/>
        <v/>
      </c>
    </row>
    <row r="25" spans="1:23" x14ac:dyDescent="0.3">
      <c r="A25" t="str">
        <f>TEXT(Setup!A24,"")</f>
        <v/>
      </c>
      <c r="B25" t="str">
        <f>TEXT(Setup!B24,"")</f>
        <v/>
      </c>
      <c r="C25" s="6"/>
      <c r="D25" s="6"/>
      <c r="E25" s="4" t="str">
        <f t="shared" si="6"/>
        <v/>
      </c>
      <c r="F25" t="str" cm="1">
        <f t="array" ref="F25">IF(ISNUMBER(E25),SUMPRODUCT((B$3:B$52=B25)*(E$3:E$52&lt;E25))+1,"")</f>
        <v/>
      </c>
      <c r="G25" t="str">
        <f>_xlfn.XLOOKUP(A25,Run!A:A,Run!E:E,"")</f>
        <v/>
      </c>
      <c r="H25" t="str" cm="1">
        <f t="array" ref="H25">IF(E25&lt;&gt;"",SUMPRODUCT((B$3:B$52=B25)*(I$3:I$52&lt;I25))+1,"")</f>
        <v/>
      </c>
      <c r="I25" t="str">
        <f t="shared" si="7"/>
        <v/>
      </c>
      <c r="J25" t="e">
        <f t="shared" si="8"/>
        <v>#VALUE!</v>
      </c>
      <c r="K25" t="e">
        <f t="shared" si="8"/>
        <v>#VALUE!</v>
      </c>
      <c r="L25" s="29"/>
      <c r="M25" t="str">
        <f t="shared" si="9"/>
        <v/>
      </c>
      <c r="O25" s="4" t="str">
        <f t="shared" si="10"/>
        <v/>
      </c>
      <c r="P25" s="29"/>
      <c r="Q25" t="str">
        <f t="shared" si="11"/>
        <v/>
      </c>
      <c r="S25" s="4" t="str">
        <f t="shared" si="12"/>
        <v/>
      </c>
      <c r="T25" s="29"/>
      <c r="U25" t="str">
        <f t="shared" si="13"/>
        <v/>
      </c>
      <c r="W25" s="4" t="str">
        <f t="shared" si="14"/>
        <v/>
      </c>
    </row>
    <row r="26" spans="1:23" x14ac:dyDescent="0.3">
      <c r="A26" t="str">
        <f>TEXT(Setup!A25,"")</f>
        <v/>
      </c>
      <c r="B26" t="str">
        <f>TEXT(Setup!B25,"")</f>
        <v/>
      </c>
      <c r="C26" s="6"/>
      <c r="D26" s="6"/>
      <c r="E26" s="4" t="str">
        <f t="shared" si="6"/>
        <v/>
      </c>
      <c r="F26" t="str" cm="1">
        <f t="array" ref="F26">IF(ISNUMBER(E26),SUMPRODUCT((B$3:B$52=B26)*(E$3:E$52&lt;E26))+1,"")</f>
        <v/>
      </c>
      <c r="G26" t="str">
        <f>_xlfn.XLOOKUP(A26,Run!A:A,Run!E:E,"")</f>
        <v/>
      </c>
      <c r="H26" t="str" cm="1">
        <f t="array" ref="H26">IF(E26&lt;&gt;"",SUMPRODUCT((B$3:B$52=B26)*(I$3:I$52&lt;I26))+1,"")</f>
        <v/>
      </c>
      <c r="I26" t="str">
        <f t="shared" si="7"/>
        <v/>
      </c>
      <c r="J26" t="e">
        <f t="shared" si="8"/>
        <v>#VALUE!</v>
      </c>
      <c r="K26" t="e">
        <f t="shared" si="8"/>
        <v>#VALUE!</v>
      </c>
      <c r="L26" s="29"/>
      <c r="M26" t="str">
        <f t="shared" si="9"/>
        <v/>
      </c>
      <c r="O26" s="4" t="str">
        <f t="shared" si="10"/>
        <v/>
      </c>
      <c r="P26" s="29"/>
      <c r="Q26" t="str">
        <f t="shared" si="11"/>
        <v/>
      </c>
      <c r="S26" s="4" t="str">
        <f t="shared" si="12"/>
        <v/>
      </c>
      <c r="T26" s="29"/>
      <c r="U26" t="str">
        <f t="shared" si="13"/>
        <v/>
      </c>
      <c r="W26" s="4" t="str">
        <f t="shared" si="14"/>
        <v/>
      </c>
    </row>
    <row r="27" spans="1:23" x14ac:dyDescent="0.3">
      <c r="A27" t="str">
        <f>TEXT(Setup!A26,"")</f>
        <v/>
      </c>
      <c r="B27" t="str">
        <f>TEXT(Setup!B26,"")</f>
        <v/>
      </c>
      <c r="C27" s="6"/>
      <c r="D27" s="6"/>
      <c r="E27" s="4" t="str">
        <f t="shared" si="6"/>
        <v/>
      </c>
      <c r="F27" t="str" cm="1">
        <f t="array" ref="F27">IF(ISNUMBER(E27),SUMPRODUCT((B$3:B$52=B27)*(E$3:E$52&lt;E27))+1,"")</f>
        <v/>
      </c>
      <c r="G27" t="str">
        <f>_xlfn.XLOOKUP(A27,Run!A:A,Run!E:E,"")</f>
        <v/>
      </c>
      <c r="H27" t="str" cm="1">
        <f t="array" ref="H27">IF(E27&lt;&gt;"",SUMPRODUCT((B$3:B$52=B27)*(I$3:I$52&lt;I27))+1,"")</f>
        <v/>
      </c>
      <c r="I27" t="str">
        <f t="shared" si="7"/>
        <v/>
      </c>
      <c r="J27" t="e">
        <f t="shared" si="8"/>
        <v>#VALUE!</v>
      </c>
      <c r="K27" t="e">
        <f t="shared" si="8"/>
        <v>#VALUE!</v>
      </c>
      <c r="L27" s="29"/>
      <c r="M27" t="str">
        <f t="shared" si="9"/>
        <v/>
      </c>
      <c r="O27" s="4" t="str">
        <f t="shared" si="10"/>
        <v/>
      </c>
      <c r="P27" s="29"/>
      <c r="Q27" t="str">
        <f t="shared" si="11"/>
        <v/>
      </c>
      <c r="S27" s="4" t="str">
        <f t="shared" si="12"/>
        <v/>
      </c>
      <c r="T27" s="29"/>
      <c r="U27" t="str">
        <f t="shared" si="13"/>
        <v/>
      </c>
      <c r="W27" s="4" t="str">
        <f t="shared" si="14"/>
        <v/>
      </c>
    </row>
    <row r="28" spans="1:23" x14ac:dyDescent="0.3">
      <c r="A28" t="str">
        <f>TEXT(Setup!A27,"")</f>
        <v/>
      </c>
      <c r="B28" t="str">
        <f>TEXT(Setup!B27,"")</f>
        <v/>
      </c>
      <c r="C28" s="6"/>
      <c r="D28" s="6"/>
      <c r="E28" s="4" t="str">
        <f t="shared" si="6"/>
        <v/>
      </c>
      <c r="F28" t="str" cm="1">
        <f t="array" ref="F28">IF(ISNUMBER(E28),SUMPRODUCT((B$3:B$52=B28)*(E$3:E$52&lt;E28))+1,"")</f>
        <v/>
      </c>
      <c r="G28" t="str">
        <f>_xlfn.XLOOKUP(A28,Run!A:A,Run!E:E,"")</f>
        <v/>
      </c>
      <c r="H28" t="str" cm="1">
        <f t="array" ref="H28">IF(E28&lt;&gt;"",SUMPRODUCT((B$3:B$52=B28)*(I$3:I$52&lt;I28))+1,"")</f>
        <v/>
      </c>
      <c r="I28" t="str">
        <f t="shared" si="7"/>
        <v/>
      </c>
      <c r="J28" t="e">
        <f t="shared" si="8"/>
        <v>#VALUE!</v>
      </c>
      <c r="K28" t="e">
        <f t="shared" si="8"/>
        <v>#VALUE!</v>
      </c>
      <c r="L28" s="29"/>
      <c r="M28" t="str">
        <f t="shared" si="9"/>
        <v/>
      </c>
      <c r="O28" s="4" t="str">
        <f t="shared" si="10"/>
        <v/>
      </c>
      <c r="P28" s="29"/>
      <c r="Q28" t="str">
        <f t="shared" si="11"/>
        <v/>
      </c>
      <c r="S28" s="4" t="str">
        <f t="shared" si="12"/>
        <v/>
      </c>
      <c r="T28" s="29"/>
      <c r="U28" t="str">
        <f t="shared" si="13"/>
        <v/>
      </c>
      <c r="W28" s="4" t="str">
        <f t="shared" si="14"/>
        <v/>
      </c>
    </row>
    <row r="29" spans="1:23" x14ac:dyDescent="0.3">
      <c r="A29" t="str">
        <f>TEXT(Setup!A28,"")</f>
        <v/>
      </c>
      <c r="B29" t="str">
        <f>TEXT(Setup!B28,"")</f>
        <v/>
      </c>
      <c r="C29" s="6"/>
      <c r="D29" s="6"/>
      <c r="E29" s="4" t="str">
        <f t="shared" si="6"/>
        <v/>
      </c>
      <c r="F29" t="str" cm="1">
        <f t="array" ref="F29">IF(ISNUMBER(E29),SUMPRODUCT((B$3:B$52=B29)*(E$3:E$52&lt;E29))+1,"")</f>
        <v/>
      </c>
      <c r="G29" t="str">
        <f>_xlfn.XLOOKUP(A29,Run!A:A,Run!E:E,"")</f>
        <v/>
      </c>
      <c r="H29" t="str" cm="1">
        <f t="array" ref="H29">IF(E29&lt;&gt;"",SUMPRODUCT((B$3:B$52=B29)*(I$3:I$52&lt;I29))+1,"")</f>
        <v/>
      </c>
      <c r="I29" t="str">
        <f t="shared" si="7"/>
        <v/>
      </c>
      <c r="J29" t="e">
        <f t="shared" si="8"/>
        <v>#VALUE!</v>
      </c>
      <c r="K29" t="e">
        <f t="shared" si="8"/>
        <v>#VALUE!</v>
      </c>
      <c r="L29" s="29"/>
      <c r="M29" t="str">
        <f t="shared" si="9"/>
        <v/>
      </c>
      <c r="O29" s="4" t="str">
        <f t="shared" si="10"/>
        <v/>
      </c>
      <c r="P29" s="29"/>
      <c r="Q29" t="str">
        <f t="shared" si="11"/>
        <v/>
      </c>
      <c r="S29" s="4" t="str">
        <f t="shared" si="12"/>
        <v/>
      </c>
      <c r="T29" s="29"/>
      <c r="U29" t="str">
        <f t="shared" si="13"/>
        <v/>
      </c>
      <c r="W29" s="4" t="str">
        <f t="shared" si="14"/>
        <v/>
      </c>
    </row>
    <row r="30" spans="1:23" x14ac:dyDescent="0.3">
      <c r="A30" t="str">
        <f>TEXT(Setup!A29,"")</f>
        <v/>
      </c>
      <c r="B30" t="str">
        <f>TEXT(Setup!B29,"")</f>
        <v/>
      </c>
      <c r="C30" s="6"/>
      <c r="D30" s="6"/>
      <c r="E30" s="4" t="str">
        <f t="shared" si="6"/>
        <v/>
      </c>
      <c r="F30" t="str" cm="1">
        <f t="array" ref="F30">IF(ISNUMBER(E30),SUMPRODUCT((B$3:B$52=B30)*(E$3:E$52&lt;E30))+1,"")</f>
        <v/>
      </c>
      <c r="G30" t="str">
        <f>_xlfn.XLOOKUP(A30,Run!A:A,Run!E:E,"")</f>
        <v/>
      </c>
      <c r="H30" t="str" cm="1">
        <f t="array" ref="H30">IF(E30&lt;&gt;"",SUMPRODUCT((B$3:B$52=B30)*(I$3:I$52&lt;I30))+1,"")</f>
        <v/>
      </c>
      <c r="I30" t="str">
        <f t="shared" si="7"/>
        <v/>
      </c>
      <c r="J30" t="e">
        <f t="shared" si="8"/>
        <v>#VALUE!</v>
      </c>
      <c r="K30" t="e">
        <f t="shared" si="8"/>
        <v>#VALUE!</v>
      </c>
      <c r="L30" s="29"/>
      <c r="M30" t="str">
        <f t="shared" si="9"/>
        <v/>
      </c>
      <c r="O30" s="4" t="str">
        <f t="shared" si="10"/>
        <v/>
      </c>
      <c r="P30" s="29"/>
      <c r="Q30" t="str">
        <f t="shared" si="11"/>
        <v/>
      </c>
      <c r="S30" s="4" t="str">
        <f t="shared" si="12"/>
        <v/>
      </c>
      <c r="T30" s="29"/>
      <c r="U30" t="str">
        <f t="shared" si="13"/>
        <v/>
      </c>
      <c r="W30" s="4" t="str">
        <f t="shared" si="14"/>
        <v/>
      </c>
    </row>
    <row r="31" spans="1:23" x14ac:dyDescent="0.3">
      <c r="A31" t="str">
        <f>TEXT(Setup!A30,"")</f>
        <v/>
      </c>
      <c r="B31" t="str">
        <f>TEXT(Setup!B30,"")</f>
        <v/>
      </c>
      <c r="C31" s="6"/>
      <c r="D31" s="6"/>
      <c r="E31" s="4" t="str">
        <f t="shared" si="6"/>
        <v/>
      </c>
      <c r="F31" t="str" cm="1">
        <f t="array" ref="F31">IF(ISNUMBER(E31),SUMPRODUCT((B$3:B$52=B31)*(E$3:E$52&lt;E31))+1,"")</f>
        <v/>
      </c>
      <c r="G31" t="str">
        <f>_xlfn.XLOOKUP(A31,Run!A:A,Run!E:E,"")</f>
        <v/>
      </c>
      <c r="H31" t="str" cm="1">
        <f t="array" ref="H31">IF(E31&lt;&gt;"",SUMPRODUCT((B$3:B$52=B31)*(I$3:I$52&lt;I31))+1,"")</f>
        <v/>
      </c>
      <c r="I31" t="str">
        <f t="shared" si="7"/>
        <v/>
      </c>
      <c r="J31" t="e">
        <f t="shared" si="8"/>
        <v>#VALUE!</v>
      </c>
      <c r="K31" t="e">
        <f t="shared" si="8"/>
        <v>#VALUE!</v>
      </c>
      <c r="L31" s="29"/>
      <c r="M31" t="str">
        <f t="shared" si="9"/>
        <v/>
      </c>
      <c r="O31" s="4" t="str">
        <f t="shared" si="10"/>
        <v/>
      </c>
      <c r="P31" s="29"/>
      <c r="Q31" t="str">
        <f t="shared" si="11"/>
        <v/>
      </c>
      <c r="S31" s="4" t="str">
        <f t="shared" si="12"/>
        <v/>
      </c>
      <c r="T31" s="29"/>
      <c r="U31" t="str">
        <f t="shared" si="13"/>
        <v/>
      </c>
      <c r="W31" s="4" t="str">
        <f t="shared" si="14"/>
        <v/>
      </c>
    </row>
    <row r="32" spans="1:23" x14ac:dyDescent="0.3">
      <c r="A32" t="str">
        <f>TEXT(Setup!A31,"")</f>
        <v/>
      </c>
      <c r="B32" t="str">
        <f>TEXT(Setup!B31,"")</f>
        <v/>
      </c>
      <c r="C32" s="6"/>
      <c r="D32" s="6"/>
      <c r="E32" s="4" t="str">
        <f t="shared" si="6"/>
        <v/>
      </c>
      <c r="F32" t="str" cm="1">
        <f t="array" ref="F32">IF(ISNUMBER(E32),SUMPRODUCT((B$3:B$52=B32)*(E$3:E$52&lt;E32))+1,"")</f>
        <v/>
      </c>
      <c r="G32" t="str">
        <f>_xlfn.XLOOKUP(A32,Run!A:A,Run!E:E,"")</f>
        <v/>
      </c>
      <c r="H32" t="str" cm="1">
        <f t="array" ref="H32">IF(E32&lt;&gt;"",SUMPRODUCT((B$3:B$52=B32)*(I$3:I$52&lt;I32))+1,"")</f>
        <v/>
      </c>
      <c r="I32" t="str">
        <f t="shared" si="7"/>
        <v/>
      </c>
      <c r="J32" t="e">
        <f t="shared" si="8"/>
        <v>#VALUE!</v>
      </c>
      <c r="K32" t="e">
        <f t="shared" si="8"/>
        <v>#VALUE!</v>
      </c>
      <c r="L32" s="29"/>
      <c r="M32" t="str">
        <f t="shared" si="9"/>
        <v/>
      </c>
      <c r="O32" s="4" t="str">
        <f t="shared" si="10"/>
        <v/>
      </c>
      <c r="P32" s="29"/>
      <c r="Q32" t="str">
        <f t="shared" si="11"/>
        <v/>
      </c>
      <c r="S32" s="4" t="str">
        <f t="shared" si="12"/>
        <v/>
      </c>
      <c r="T32" s="29"/>
      <c r="U32" t="str">
        <f t="shared" si="13"/>
        <v/>
      </c>
      <c r="W32" s="4" t="str">
        <f t="shared" si="14"/>
        <v/>
      </c>
    </row>
    <row r="33" spans="1:23" x14ac:dyDescent="0.3">
      <c r="A33" t="str">
        <f>TEXT(Setup!A32,"")</f>
        <v/>
      </c>
      <c r="B33" t="str">
        <f>TEXT(Setup!B32,"")</f>
        <v/>
      </c>
      <c r="C33" s="6"/>
      <c r="D33" s="6"/>
      <c r="E33" s="4" t="str">
        <f t="shared" si="6"/>
        <v/>
      </c>
      <c r="F33" t="str" cm="1">
        <f t="array" ref="F33">IF(ISNUMBER(E33),SUMPRODUCT((B$3:B$52=B33)*(E$3:E$52&lt;E33))+1,"")</f>
        <v/>
      </c>
      <c r="G33" t="str">
        <f>_xlfn.XLOOKUP(A33,Run!A:A,Run!E:E,"")</f>
        <v/>
      </c>
      <c r="H33" t="str" cm="1">
        <f t="array" ref="H33">IF(E33&lt;&gt;"",SUMPRODUCT((B$3:B$52=B33)*(I$3:I$52&lt;I33))+1,"")</f>
        <v/>
      </c>
      <c r="I33" t="str">
        <f t="shared" si="7"/>
        <v/>
      </c>
      <c r="J33" t="e">
        <f t="shared" si="8"/>
        <v>#VALUE!</v>
      </c>
      <c r="K33" t="e">
        <f t="shared" si="8"/>
        <v>#VALUE!</v>
      </c>
      <c r="L33" s="29"/>
      <c r="M33" t="str">
        <f t="shared" si="9"/>
        <v/>
      </c>
      <c r="O33" s="4" t="str">
        <f t="shared" si="10"/>
        <v/>
      </c>
      <c r="P33" s="29"/>
      <c r="Q33" t="str">
        <f t="shared" si="11"/>
        <v/>
      </c>
      <c r="S33" s="4" t="str">
        <f t="shared" si="12"/>
        <v/>
      </c>
      <c r="T33" s="29"/>
      <c r="U33" t="str">
        <f t="shared" si="13"/>
        <v/>
      </c>
      <c r="W33" s="4" t="str">
        <f t="shared" si="14"/>
        <v/>
      </c>
    </row>
    <row r="34" spans="1:23" x14ac:dyDescent="0.3">
      <c r="A34" t="str">
        <f>TEXT(Setup!A33,"")</f>
        <v/>
      </c>
      <c r="B34" t="str">
        <f>TEXT(Setup!B33,"")</f>
        <v/>
      </c>
      <c r="C34" s="6"/>
      <c r="D34" s="6"/>
      <c r="E34" s="4" t="str">
        <f t="shared" si="6"/>
        <v/>
      </c>
      <c r="F34" t="str" cm="1">
        <f t="array" ref="F34">IF(ISNUMBER(E34),SUMPRODUCT((B$3:B$52=B34)*(E$3:E$52&lt;E34))+1,"")</f>
        <v/>
      </c>
      <c r="G34" t="str">
        <f>_xlfn.XLOOKUP(A34,Run!A:A,Run!E:E,"")</f>
        <v/>
      </c>
      <c r="H34" t="str" cm="1">
        <f t="array" ref="H34">IF(E34&lt;&gt;"",SUMPRODUCT((B$3:B$52=B34)*(I$3:I$52&lt;I34))+1,"")</f>
        <v/>
      </c>
      <c r="I34" t="str">
        <f t="shared" si="7"/>
        <v/>
      </c>
      <c r="J34" t="e">
        <f t="shared" si="8"/>
        <v>#VALUE!</v>
      </c>
      <c r="K34" t="e">
        <f t="shared" si="8"/>
        <v>#VALUE!</v>
      </c>
      <c r="L34" s="29"/>
      <c r="M34" t="str">
        <f t="shared" si="9"/>
        <v/>
      </c>
      <c r="O34" s="4" t="str">
        <f t="shared" si="10"/>
        <v/>
      </c>
      <c r="P34" s="29"/>
      <c r="Q34" t="str">
        <f t="shared" si="11"/>
        <v/>
      </c>
      <c r="S34" s="4" t="str">
        <f t="shared" si="12"/>
        <v/>
      </c>
      <c r="T34" s="29"/>
      <c r="U34" t="str">
        <f t="shared" si="13"/>
        <v/>
      </c>
      <c r="W34" s="4" t="str">
        <f t="shared" si="14"/>
        <v/>
      </c>
    </row>
    <row r="35" spans="1:23" x14ac:dyDescent="0.3">
      <c r="A35" t="str">
        <f>TEXT(Setup!A34,"")</f>
        <v/>
      </c>
      <c r="B35" t="str">
        <f>TEXT(Setup!B34,"")</f>
        <v/>
      </c>
      <c r="C35" s="6"/>
      <c r="D35" s="6"/>
      <c r="E35" s="4" t="str">
        <f t="shared" si="6"/>
        <v/>
      </c>
      <c r="F35" t="str" cm="1">
        <f t="array" ref="F35">IF(ISNUMBER(E35),SUMPRODUCT((B$3:B$52=B35)*(E$3:E$52&lt;E35))+1,"")</f>
        <v/>
      </c>
      <c r="G35" t="str">
        <f>_xlfn.XLOOKUP(A35,Run!A:A,Run!E:E,"")</f>
        <v/>
      </c>
      <c r="H35" t="str" cm="1">
        <f t="array" ref="H35">IF(E35&lt;&gt;"",SUMPRODUCT((B$3:B$52=B35)*(I$3:I$52&lt;I35))+1,"")</f>
        <v/>
      </c>
      <c r="I35" t="str">
        <f t="shared" si="7"/>
        <v/>
      </c>
      <c r="J35" t="e">
        <f t="shared" si="8"/>
        <v>#VALUE!</v>
      </c>
      <c r="K35" t="e">
        <f t="shared" si="8"/>
        <v>#VALUE!</v>
      </c>
      <c r="L35" s="29"/>
      <c r="M35" t="str">
        <f t="shared" si="9"/>
        <v/>
      </c>
      <c r="O35" s="4" t="str">
        <f t="shared" si="10"/>
        <v/>
      </c>
      <c r="P35" s="29"/>
      <c r="Q35" t="str">
        <f t="shared" si="11"/>
        <v/>
      </c>
      <c r="S35" s="4" t="str">
        <f t="shared" si="12"/>
        <v/>
      </c>
      <c r="T35" s="29"/>
      <c r="U35" t="str">
        <f t="shared" si="13"/>
        <v/>
      </c>
      <c r="W35" s="4" t="str">
        <f t="shared" si="14"/>
        <v/>
      </c>
    </row>
    <row r="36" spans="1:23" x14ac:dyDescent="0.3">
      <c r="A36" t="str">
        <f>TEXT(Setup!A35,"")</f>
        <v/>
      </c>
      <c r="B36" t="str">
        <f>TEXT(Setup!B35,"")</f>
        <v/>
      </c>
      <c r="C36" s="6"/>
      <c r="D36" s="6"/>
      <c r="E36" s="4" t="str">
        <f t="shared" si="6"/>
        <v/>
      </c>
      <c r="F36" t="str" cm="1">
        <f t="array" ref="F36">IF(ISNUMBER(E36),SUMPRODUCT((B$3:B$52=B36)*(E$3:E$52&lt;E36))+1,"")</f>
        <v/>
      </c>
      <c r="G36" t="str">
        <f>_xlfn.XLOOKUP(A36,Run!A:A,Run!E:E,"")</f>
        <v/>
      </c>
      <c r="H36" t="str" cm="1">
        <f t="array" ref="H36">IF(E36&lt;&gt;"",SUMPRODUCT((B$3:B$52=B36)*(I$3:I$52&lt;I36))+1,"")</f>
        <v/>
      </c>
      <c r="I36" t="str">
        <f t="shared" si="7"/>
        <v/>
      </c>
      <c r="J36" t="e">
        <f t="shared" si="8"/>
        <v>#VALUE!</v>
      </c>
      <c r="K36" t="e">
        <f t="shared" si="8"/>
        <v>#VALUE!</v>
      </c>
      <c r="L36" s="29"/>
      <c r="M36" t="str">
        <f t="shared" si="9"/>
        <v/>
      </c>
      <c r="O36" s="4" t="str">
        <f t="shared" si="10"/>
        <v/>
      </c>
      <c r="P36" s="29"/>
      <c r="Q36" t="str">
        <f t="shared" si="11"/>
        <v/>
      </c>
      <c r="S36" s="4" t="str">
        <f t="shared" si="12"/>
        <v/>
      </c>
      <c r="T36" s="29"/>
      <c r="U36" t="str">
        <f t="shared" si="13"/>
        <v/>
      </c>
      <c r="W36" s="4" t="str">
        <f t="shared" si="14"/>
        <v/>
      </c>
    </row>
    <row r="37" spans="1:23" x14ac:dyDescent="0.3">
      <c r="A37" t="str">
        <f>TEXT(Setup!A36,"")</f>
        <v/>
      </c>
      <c r="B37" t="str">
        <f>TEXT(Setup!B36,"")</f>
        <v/>
      </c>
      <c r="C37" s="6"/>
      <c r="D37" s="6"/>
      <c r="E37" s="4" t="str">
        <f t="shared" si="6"/>
        <v/>
      </c>
      <c r="F37" t="str" cm="1">
        <f t="array" ref="F37">IF(ISNUMBER(E37),SUMPRODUCT((B$3:B$52=B37)*(E$3:E$52&lt;E37))+1,"")</f>
        <v/>
      </c>
      <c r="G37" t="str">
        <f>_xlfn.XLOOKUP(A37,Run!A:A,Run!E:E,"")</f>
        <v/>
      </c>
      <c r="H37" t="str" cm="1">
        <f t="array" ref="H37">IF(E37&lt;&gt;"",SUMPRODUCT((B$3:B$52=B37)*(I$3:I$52&lt;I37))+1,"")</f>
        <v/>
      </c>
      <c r="I37" t="str">
        <f t="shared" si="7"/>
        <v/>
      </c>
      <c r="J37" t="e">
        <f t="shared" si="8"/>
        <v>#VALUE!</v>
      </c>
      <c r="K37" t="e">
        <f t="shared" si="8"/>
        <v>#VALUE!</v>
      </c>
      <c r="L37" s="29"/>
      <c r="M37" t="str">
        <f t="shared" si="9"/>
        <v/>
      </c>
      <c r="O37" s="4" t="str">
        <f t="shared" si="10"/>
        <v/>
      </c>
      <c r="P37" s="29"/>
      <c r="Q37" t="str">
        <f t="shared" si="11"/>
        <v/>
      </c>
      <c r="S37" s="4" t="str">
        <f t="shared" si="12"/>
        <v/>
      </c>
      <c r="T37" s="29"/>
      <c r="U37" t="str">
        <f t="shared" si="13"/>
        <v/>
      </c>
      <c r="W37" s="4" t="str">
        <f t="shared" si="14"/>
        <v/>
      </c>
    </row>
    <row r="38" spans="1:23" x14ac:dyDescent="0.3">
      <c r="A38" t="str">
        <f>TEXT(Setup!A37,"")</f>
        <v/>
      </c>
      <c r="B38" t="str">
        <f>TEXT(Setup!B37,"")</f>
        <v/>
      </c>
      <c r="C38" s="6"/>
      <c r="D38" s="6"/>
      <c r="E38" s="4" t="str">
        <f t="shared" si="6"/>
        <v/>
      </c>
      <c r="F38" t="str" cm="1">
        <f t="array" ref="F38">IF(ISNUMBER(E38),SUMPRODUCT((B$3:B$52=B38)*(E$3:E$52&lt;E38))+1,"")</f>
        <v/>
      </c>
      <c r="G38" t="str">
        <f>_xlfn.XLOOKUP(A38,Run!A:A,Run!E:E,"")</f>
        <v/>
      </c>
      <c r="H38" t="str" cm="1">
        <f t="array" ref="H38">IF(E38&lt;&gt;"",SUMPRODUCT((B$3:B$52=B38)*(I$3:I$52&lt;I38))+1,"")</f>
        <v/>
      </c>
      <c r="I38" t="str">
        <f t="shared" si="7"/>
        <v/>
      </c>
      <c r="J38" t="e">
        <f t="shared" si="8"/>
        <v>#VALUE!</v>
      </c>
      <c r="K38" t="e">
        <f t="shared" si="8"/>
        <v>#VALUE!</v>
      </c>
      <c r="L38" s="29"/>
      <c r="M38" t="str">
        <f t="shared" si="9"/>
        <v/>
      </c>
      <c r="O38" s="4" t="str">
        <f t="shared" si="10"/>
        <v/>
      </c>
      <c r="P38" s="29"/>
      <c r="Q38" t="str">
        <f t="shared" si="11"/>
        <v/>
      </c>
      <c r="S38" s="4" t="str">
        <f t="shared" si="12"/>
        <v/>
      </c>
      <c r="T38" s="29"/>
      <c r="U38" t="str">
        <f t="shared" si="13"/>
        <v/>
      </c>
      <c r="W38" s="4" t="str">
        <f t="shared" si="14"/>
        <v/>
      </c>
    </row>
    <row r="39" spans="1:23" x14ac:dyDescent="0.3">
      <c r="A39" t="str">
        <f>TEXT(Setup!A38,"")</f>
        <v/>
      </c>
      <c r="B39" t="str">
        <f>TEXT(Setup!B38,"")</f>
        <v/>
      </c>
      <c r="C39" s="6"/>
      <c r="D39" s="6"/>
      <c r="E39" s="4" t="str">
        <f t="shared" si="6"/>
        <v/>
      </c>
      <c r="F39" t="str" cm="1">
        <f t="array" ref="F39">IF(ISNUMBER(E39),SUMPRODUCT((B$3:B$52=B39)*(E$3:E$52&lt;E39))+1,"")</f>
        <v/>
      </c>
      <c r="G39" t="str">
        <f>_xlfn.XLOOKUP(A39,Run!A:A,Run!E:E,"")</f>
        <v/>
      </c>
      <c r="H39" t="str" cm="1">
        <f t="array" ref="H39">IF(E39&lt;&gt;"",SUMPRODUCT((B$3:B$52=B39)*(I$3:I$52&lt;I39))+1,"")</f>
        <v/>
      </c>
      <c r="I39" t="str">
        <f t="shared" si="7"/>
        <v/>
      </c>
      <c r="J39" t="e">
        <f t="shared" si="8"/>
        <v>#VALUE!</v>
      </c>
      <c r="K39" t="e">
        <f t="shared" si="8"/>
        <v>#VALUE!</v>
      </c>
      <c r="L39" s="29"/>
      <c r="M39" t="str">
        <f t="shared" si="9"/>
        <v/>
      </c>
      <c r="O39" s="4" t="str">
        <f t="shared" si="10"/>
        <v/>
      </c>
      <c r="P39" s="29"/>
      <c r="Q39" t="str">
        <f t="shared" si="11"/>
        <v/>
      </c>
      <c r="S39" s="4" t="str">
        <f t="shared" si="12"/>
        <v/>
      </c>
      <c r="T39" s="29"/>
      <c r="U39" t="str">
        <f t="shared" si="13"/>
        <v/>
      </c>
      <c r="W39" s="4" t="str">
        <f t="shared" si="14"/>
        <v/>
      </c>
    </row>
    <row r="40" spans="1:23" x14ac:dyDescent="0.3">
      <c r="A40" t="str">
        <f>TEXT(Setup!A39,"")</f>
        <v/>
      </c>
      <c r="B40" t="str">
        <f>TEXT(Setup!B39,"")</f>
        <v/>
      </c>
      <c r="C40" s="6"/>
      <c r="D40" s="6"/>
      <c r="E40" s="4" t="str">
        <f t="shared" si="6"/>
        <v/>
      </c>
      <c r="F40" t="str" cm="1">
        <f t="array" ref="F40">IF(ISNUMBER(E40),SUMPRODUCT((B$3:B$52=B40)*(E$3:E$52&lt;E40))+1,"")</f>
        <v/>
      </c>
      <c r="G40" t="str">
        <f>_xlfn.XLOOKUP(A40,Run!A:A,Run!E:E,"")</f>
        <v/>
      </c>
      <c r="H40" t="str" cm="1">
        <f t="array" ref="H40">IF(E40&lt;&gt;"",SUMPRODUCT((B$3:B$52=B40)*(I$3:I$52&lt;I40))+1,"")</f>
        <v/>
      </c>
      <c r="I40" t="str">
        <f t="shared" si="7"/>
        <v/>
      </c>
      <c r="J40" t="e">
        <f t="shared" si="8"/>
        <v>#VALUE!</v>
      </c>
      <c r="K40" t="e">
        <f t="shared" si="8"/>
        <v>#VALUE!</v>
      </c>
      <c r="L40" s="29"/>
      <c r="M40" t="str">
        <f t="shared" si="9"/>
        <v/>
      </c>
      <c r="O40" s="4" t="str">
        <f t="shared" si="10"/>
        <v/>
      </c>
      <c r="P40" s="29"/>
      <c r="Q40" t="str">
        <f t="shared" si="11"/>
        <v/>
      </c>
      <c r="S40" s="4" t="str">
        <f t="shared" si="12"/>
        <v/>
      </c>
      <c r="T40" s="29"/>
      <c r="U40" t="str">
        <f t="shared" si="13"/>
        <v/>
      </c>
      <c r="W40" s="4" t="str">
        <f t="shared" si="14"/>
        <v/>
      </c>
    </row>
    <row r="41" spans="1:23" x14ac:dyDescent="0.3">
      <c r="A41" t="str">
        <f>TEXT(Setup!A40,"")</f>
        <v/>
      </c>
      <c r="B41" t="str">
        <f>TEXT(Setup!B40,"")</f>
        <v/>
      </c>
      <c r="C41" s="6"/>
      <c r="D41" s="6"/>
      <c r="E41" s="4" t="str">
        <f t="shared" si="6"/>
        <v/>
      </c>
      <c r="F41" t="str" cm="1">
        <f t="array" ref="F41">IF(ISNUMBER(E41),SUMPRODUCT((B$3:B$52=B41)*(E$3:E$52&lt;E41))+1,"")</f>
        <v/>
      </c>
      <c r="G41" t="str">
        <f>_xlfn.XLOOKUP(A41,Run!A:A,Run!E:E,"")</f>
        <v/>
      </c>
      <c r="H41" t="str" cm="1">
        <f t="array" ref="H41">IF(E41&lt;&gt;"",SUMPRODUCT((B$3:B$52=B41)*(I$3:I$52&lt;I41))+1,"")</f>
        <v/>
      </c>
      <c r="I41" t="str">
        <f t="shared" si="7"/>
        <v/>
      </c>
      <c r="J41" t="e">
        <f t="shared" si="8"/>
        <v>#VALUE!</v>
      </c>
      <c r="K41" t="e">
        <f t="shared" si="8"/>
        <v>#VALUE!</v>
      </c>
      <c r="L41" s="29"/>
      <c r="M41" t="str">
        <f t="shared" si="9"/>
        <v/>
      </c>
      <c r="O41" s="4" t="str">
        <f t="shared" si="10"/>
        <v/>
      </c>
      <c r="P41" s="29"/>
      <c r="Q41" t="str">
        <f t="shared" si="11"/>
        <v/>
      </c>
      <c r="S41" s="4" t="str">
        <f t="shared" si="12"/>
        <v/>
      </c>
      <c r="T41" s="29"/>
      <c r="U41" t="str">
        <f t="shared" si="13"/>
        <v/>
      </c>
      <c r="W41" s="4" t="str">
        <f t="shared" si="14"/>
        <v/>
      </c>
    </row>
    <row r="42" spans="1:23" x14ac:dyDescent="0.3">
      <c r="A42" t="str">
        <f>TEXT(Setup!A41,"")</f>
        <v/>
      </c>
      <c r="B42" t="str">
        <f>TEXT(Setup!B41,"")</f>
        <v/>
      </c>
      <c r="C42" s="6"/>
      <c r="D42" s="6"/>
      <c r="E42" s="4" t="str">
        <f t="shared" si="6"/>
        <v/>
      </c>
      <c r="F42" t="str" cm="1">
        <f t="array" ref="F42">IF(ISNUMBER(E42),SUMPRODUCT((B$3:B$52=B42)*(E$3:E$52&lt;E42))+1,"")</f>
        <v/>
      </c>
      <c r="G42" t="str">
        <f>_xlfn.XLOOKUP(A42,Run!A:A,Run!E:E,"")</f>
        <v/>
      </c>
      <c r="H42" t="str" cm="1">
        <f t="array" ref="H42">IF(E42&lt;&gt;"",SUMPRODUCT((B$3:B$52=B42)*(I$3:I$52&lt;I42))+1,"")</f>
        <v/>
      </c>
      <c r="I42" t="str">
        <f t="shared" si="7"/>
        <v/>
      </c>
      <c r="J42" t="e">
        <f t="shared" si="8"/>
        <v>#VALUE!</v>
      </c>
      <c r="K42" t="e">
        <f t="shared" si="8"/>
        <v>#VALUE!</v>
      </c>
      <c r="L42" s="29"/>
      <c r="M42" t="str">
        <f t="shared" si="9"/>
        <v/>
      </c>
      <c r="O42" s="4" t="str">
        <f t="shared" si="10"/>
        <v/>
      </c>
      <c r="P42" s="29"/>
      <c r="Q42" t="str">
        <f t="shared" si="11"/>
        <v/>
      </c>
      <c r="S42" s="4" t="str">
        <f t="shared" si="12"/>
        <v/>
      </c>
      <c r="T42" s="29"/>
      <c r="U42" t="str">
        <f t="shared" si="13"/>
        <v/>
      </c>
      <c r="W42" s="4" t="str">
        <f t="shared" si="14"/>
        <v/>
      </c>
    </row>
    <row r="43" spans="1:23" x14ac:dyDescent="0.3">
      <c r="A43" t="str">
        <f>TEXT(Setup!A42,"")</f>
        <v/>
      </c>
      <c r="B43" t="str">
        <f>TEXT(Setup!B42,"")</f>
        <v/>
      </c>
      <c r="C43" s="6"/>
      <c r="D43" s="6"/>
      <c r="E43" s="4" t="str">
        <f t="shared" si="6"/>
        <v/>
      </c>
      <c r="F43" t="str" cm="1">
        <f t="array" ref="F43">IF(ISNUMBER(E43),SUMPRODUCT((B$3:B$52=B43)*(E$3:E$52&lt;E43))+1,"")</f>
        <v/>
      </c>
      <c r="G43" t="str">
        <f>_xlfn.XLOOKUP(A43,Run!A:A,Run!E:E,"")</f>
        <v/>
      </c>
      <c r="H43" t="str" cm="1">
        <f t="array" ref="H43">IF(E43&lt;&gt;"",SUMPRODUCT((B$3:B$52=B43)*(I$3:I$52&lt;I43))+1,"")</f>
        <v/>
      </c>
      <c r="I43" t="str">
        <f t="shared" si="7"/>
        <v/>
      </c>
      <c r="J43" t="e">
        <f t="shared" si="8"/>
        <v>#VALUE!</v>
      </c>
      <c r="K43" t="e">
        <f t="shared" si="8"/>
        <v>#VALUE!</v>
      </c>
      <c r="L43" s="29"/>
      <c r="M43" t="str">
        <f t="shared" si="9"/>
        <v/>
      </c>
      <c r="O43" s="4" t="str">
        <f t="shared" si="10"/>
        <v/>
      </c>
      <c r="P43" s="29"/>
      <c r="Q43" t="str">
        <f t="shared" si="11"/>
        <v/>
      </c>
      <c r="S43" s="4" t="str">
        <f t="shared" si="12"/>
        <v/>
      </c>
      <c r="T43" s="29"/>
      <c r="U43" t="str">
        <f t="shared" si="13"/>
        <v/>
      </c>
      <c r="W43" s="4" t="str">
        <f t="shared" si="14"/>
        <v/>
      </c>
    </row>
    <row r="44" spans="1:23" x14ac:dyDescent="0.3">
      <c r="A44" t="str">
        <f>TEXT(Setup!A43,"")</f>
        <v/>
      </c>
      <c r="B44" t="str">
        <f>TEXT(Setup!B43,"")</f>
        <v/>
      </c>
      <c r="C44" s="6"/>
      <c r="D44" s="6"/>
      <c r="E44" s="4" t="str">
        <f t="shared" si="6"/>
        <v/>
      </c>
      <c r="F44" t="str" cm="1">
        <f t="array" ref="F44">IF(ISNUMBER(E44),SUMPRODUCT((B$3:B$52=B44)*(E$3:E$52&lt;E44))+1,"")</f>
        <v/>
      </c>
      <c r="G44" t="str">
        <f>_xlfn.XLOOKUP(A44,Run!A:A,Run!E:E,"")</f>
        <v/>
      </c>
      <c r="H44" t="str" cm="1">
        <f t="array" ref="H44">IF(E44&lt;&gt;"",SUMPRODUCT((B$3:B$52=B44)*(I$3:I$52&lt;I44))+1,"")</f>
        <v/>
      </c>
      <c r="I44" t="str">
        <f t="shared" si="7"/>
        <v/>
      </c>
      <c r="J44" t="e">
        <f t="shared" si="8"/>
        <v>#VALUE!</v>
      </c>
      <c r="K44" t="e">
        <f t="shared" si="8"/>
        <v>#VALUE!</v>
      </c>
      <c r="L44" s="29"/>
      <c r="M44" t="str">
        <f t="shared" si="9"/>
        <v/>
      </c>
      <c r="O44" s="4" t="str">
        <f t="shared" si="10"/>
        <v/>
      </c>
      <c r="P44" s="29"/>
      <c r="Q44" t="str">
        <f t="shared" si="11"/>
        <v/>
      </c>
      <c r="S44" s="4" t="str">
        <f t="shared" si="12"/>
        <v/>
      </c>
      <c r="T44" s="29"/>
      <c r="U44" t="str">
        <f t="shared" si="13"/>
        <v/>
      </c>
      <c r="W44" s="4" t="str">
        <f t="shared" si="14"/>
        <v/>
      </c>
    </row>
    <row r="45" spans="1:23" x14ac:dyDescent="0.3">
      <c r="A45" t="str">
        <f>TEXT(Setup!A44,"")</f>
        <v/>
      </c>
      <c r="B45" t="str">
        <f>TEXT(Setup!B44,"")</f>
        <v/>
      </c>
      <c r="C45" s="6"/>
      <c r="D45" s="6"/>
      <c r="E45" s="4" t="str">
        <f t="shared" si="6"/>
        <v/>
      </c>
      <c r="F45" t="str" cm="1">
        <f t="array" ref="F45">IF(ISNUMBER(E45),SUMPRODUCT((B$3:B$52=B45)*(E$3:E$52&lt;E45))+1,"")</f>
        <v/>
      </c>
      <c r="G45" t="str">
        <f>_xlfn.XLOOKUP(A45,Run!A:A,Run!E:E,"")</f>
        <v/>
      </c>
      <c r="H45" t="str" cm="1">
        <f t="array" ref="H45">IF(E45&lt;&gt;"",SUMPRODUCT((B$3:B$52=B45)*(I$3:I$52&lt;I45))+1,"")</f>
        <v/>
      </c>
      <c r="I45" t="str">
        <f t="shared" si="7"/>
        <v/>
      </c>
      <c r="J45" t="e">
        <f t="shared" si="8"/>
        <v>#VALUE!</v>
      </c>
      <c r="K45" t="e">
        <f t="shared" si="8"/>
        <v>#VALUE!</v>
      </c>
      <c r="L45" s="29"/>
      <c r="M45" t="str">
        <f t="shared" si="9"/>
        <v/>
      </c>
      <c r="O45" s="4" t="str">
        <f t="shared" si="10"/>
        <v/>
      </c>
      <c r="P45" s="29"/>
      <c r="Q45" t="str">
        <f t="shared" si="11"/>
        <v/>
      </c>
      <c r="S45" s="4" t="str">
        <f t="shared" si="12"/>
        <v/>
      </c>
      <c r="T45" s="29"/>
      <c r="U45" t="str">
        <f t="shared" si="13"/>
        <v/>
      </c>
      <c r="W45" s="4" t="str">
        <f t="shared" si="14"/>
        <v/>
      </c>
    </row>
    <row r="46" spans="1:23" x14ac:dyDescent="0.3">
      <c r="A46" t="str">
        <f>TEXT(Setup!A45,"")</f>
        <v/>
      </c>
      <c r="B46" t="str">
        <f>TEXT(Setup!B45,"")</f>
        <v/>
      </c>
      <c r="C46" s="6"/>
      <c r="D46" s="6"/>
      <c r="E46" s="4" t="str">
        <f t="shared" si="6"/>
        <v/>
      </c>
      <c r="F46" t="str" cm="1">
        <f t="array" ref="F46">IF(ISNUMBER(E46),SUMPRODUCT((B$3:B$52=B46)*(E$3:E$52&lt;E46))+1,"")</f>
        <v/>
      </c>
      <c r="G46" t="str">
        <f>_xlfn.XLOOKUP(A46,Run!A:A,Run!E:E,"")</f>
        <v/>
      </c>
      <c r="H46" t="str" cm="1">
        <f t="array" ref="H46">IF(E46&lt;&gt;"",SUMPRODUCT((B$3:B$52=B46)*(I$3:I$52&lt;I46))+1,"")</f>
        <v/>
      </c>
      <c r="I46" t="str">
        <f t="shared" si="7"/>
        <v/>
      </c>
      <c r="J46" t="e">
        <f t="shared" si="8"/>
        <v>#VALUE!</v>
      </c>
      <c r="K46" t="e">
        <f t="shared" si="8"/>
        <v>#VALUE!</v>
      </c>
      <c r="L46" s="29"/>
      <c r="M46" t="str">
        <f t="shared" si="9"/>
        <v/>
      </c>
      <c r="O46" s="4" t="str">
        <f t="shared" si="10"/>
        <v/>
      </c>
      <c r="P46" s="29"/>
      <c r="Q46" t="str">
        <f t="shared" si="11"/>
        <v/>
      </c>
      <c r="S46" s="4" t="str">
        <f t="shared" si="12"/>
        <v/>
      </c>
      <c r="T46" s="29"/>
      <c r="U46" t="str">
        <f t="shared" si="13"/>
        <v/>
      </c>
      <c r="W46" s="4" t="str">
        <f t="shared" si="14"/>
        <v/>
      </c>
    </row>
    <row r="47" spans="1:23" x14ac:dyDescent="0.3">
      <c r="A47" t="str">
        <f>TEXT(Setup!A46,"")</f>
        <v/>
      </c>
      <c r="B47" t="str">
        <f>TEXT(Setup!B46,"")</f>
        <v/>
      </c>
      <c r="C47" s="6"/>
      <c r="D47" s="6"/>
      <c r="E47" s="4" t="str">
        <f t="shared" si="6"/>
        <v/>
      </c>
      <c r="F47" t="str" cm="1">
        <f t="array" ref="F47">IF(ISNUMBER(E47),SUMPRODUCT((B$3:B$52=B47)*(E$3:E$52&lt;E47))+1,"")</f>
        <v/>
      </c>
      <c r="G47" t="str">
        <f>_xlfn.XLOOKUP(A47,Run!A:A,Run!E:E,"")</f>
        <v/>
      </c>
      <c r="H47" t="str" cm="1">
        <f t="array" ref="H47">IF(E47&lt;&gt;"",SUMPRODUCT((B$3:B$52=B47)*(I$3:I$52&lt;I47))+1,"")</f>
        <v/>
      </c>
      <c r="I47" t="str">
        <f t="shared" si="7"/>
        <v/>
      </c>
      <c r="J47" t="e">
        <f t="shared" si="8"/>
        <v>#VALUE!</v>
      </c>
      <c r="K47" t="e">
        <f t="shared" si="8"/>
        <v>#VALUE!</v>
      </c>
      <c r="L47" s="29"/>
      <c r="M47" t="str">
        <f t="shared" si="9"/>
        <v/>
      </c>
      <c r="O47" s="4" t="str">
        <f t="shared" si="10"/>
        <v/>
      </c>
      <c r="P47" s="29"/>
      <c r="Q47" t="str">
        <f t="shared" si="11"/>
        <v/>
      </c>
      <c r="S47" s="4" t="str">
        <f t="shared" si="12"/>
        <v/>
      </c>
      <c r="T47" s="29"/>
      <c r="U47" t="str">
        <f t="shared" si="13"/>
        <v/>
      </c>
      <c r="W47" s="4" t="str">
        <f t="shared" si="14"/>
        <v/>
      </c>
    </row>
    <row r="48" spans="1:23" x14ac:dyDescent="0.3">
      <c r="A48" t="str">
        <f>TEXT(Setup!A47,"")</f>
        <v/>
      </c>
      <c r="B48" t="str">
        <f>TEXT(Setup!B47,"")</f>
        <v/>
      </c>
      <c r="C48" s="6"/>
      <c r="D48" s="6"/>
      <c r="E48" s="4" t="str">
        <f t="shared" si="6"/>
        <v/>
      </c>
      <c r="F48" t="str" cm="1">
        <f t="array" ref="F48">IF(ISNUMBER(E48),SUMPRODUCT((B$3:B$52=B48)*(E$3:E$52&lt;E48))+1,"")</f>
        <v/>
      </c>
      <c r="G48" t="str">
        <f>_xlfn.XLOOKUP(A48,Run!A:A,Run!E:E,"")</f>
        <v/>
      </c>
      <c r="H48" t="str" cm="1">
        <f t="array" ref="H48">IF(E48&lt;&gt;"",SUMPRODUCT((B$3:B$52=B48)*(I$3:I$52&lt;I48))+1,"")</f>
        <v/>
      </c>
      <c r="I48" t="str">
        <f t="shared" si="7"/>
        <v/>
      </c>
      <c r="J48" t="e">
        <f t="shared" si="8"/>
        <v>#VALUE!</v>
      </c>
      <c r="K48" t="e">
        <f t="shared" si="8"/>
        <v>#VALUE!</v>
      </c>
      <c r="L48" s="29"/>
      <c r="M48" t="str">
        <f t="shared" si="9"/>
        <v/>
      </c>
      <c r="O48" s="4" t="str">
        <f t="shared" si="10"/>
        <v/>
      </c>
      <c r="P48" s="29"/>
      <c r="Q48" t="str">
        <f t="shared" si="11"/>
        <v/>
      </c>
      <c r="S48" s="4" t="str">
        <f t="shared" si="12"/>
        <v/>
      </c>
      <c r="T48" s="29"/>
      <c r="U48" t="str">
        <f t="shared" si="13"/>
        <v/>
      </c>
      <c r="W48" s="4" t="str">
        <f t="shared" si="14"/>
        <v/>
      </c>
    </row>
    <row r="49" spans="1:23" x14ac:dyDescent="0.3">
      <c r="A49" t="str">
        <f>TEXT(Setup!A48,"")</f>
        <v/>
      </c>
      <c r="B49" t="str">
        <f>TEXT(Setup!B48,"")</f>
        <v/>
      </c>
      <c r="C49" s="6"/>
      <c r="D49" s="6"/>
      <c r="E49" s="4" t="str">
        <f t="shared" si="6"/>
        <v/>
      </c>
      <c r="F49" t="str" cm="1">
        <f t="array" ref="F49">IF(ISNUMBER(E49),SUMPRODUCT((B$3:B$52=B49)*(E$3:E$52&lt;E49))+1,"")</f>
        <v/>
      </c>
      <c r="G49" t="str">
        <f>_xlfn.XLOOKUP(A49,Run!A:A,Run!E:E,"")</f>
        <v/>
      </c>
      <c r="H49" t="str" cm="1">
        <f t="array" ref="H49">IF(E49&lt;&gt;"",SUMPRODUCT((B$3:B$52=B49)*(I$3:I$52&lt;I49))+1,"")</f>
        <v/>
      </c>
      <c r="I49" t="str">
        <f t="shared" si="7"/>
        <v/>
      </c>
      <c r="J49" t="e">
        <f t="shared" si="8"/>
        <v>#VALUE!</v>
      </c>
      <c r="K49" t="e">
        <f t="shared" si="8"/>
        <v>#VALUE!</v>
      </c>
      <c r="L49" s="29"/>
      <c r="M49" t="str">
        <f t="shared" si="9"/>
        <v/>
      </c>
      <c r="O49" s="4" t="str">
        <f t="shared" si="10"/>
        <v/>
      </c>
      <c r="P49" s="29"/>
      <c r="Q49" t="str">
        <f t="shared" si="11"/>
        <v/>
      </c>
      <c r="S49" s="4" t="str">
        <f t="shared" si="12"/>
        <v/>
      </c>
      <c r="T49" s="29"/>
      <c r="U49" t="str">
        <f t="shared" si="13"/>
        <v/>
      </c>
      <c r="W49" s="4" t="str">
        <f t="shared" si="14"/>
        <v/>
      </c>
    </row>
    <row r="50" spans="1:23" x14ac:dyDescent="0.3">
      <c r="A50" t="str">
        <f>TEXT(Setup!A49,"")</f>
        <v/>
      </c>
      <c r="B50" t="str">
        <f>TEXT(Setup!B49,"")</f>
        <v/>
      </c>
      <c r="C50" s="6"/>
      <c r="D50" s="6"/>
      <c r="E50" s="4" t="str">
        <f t="shared" si="6"/>
        <v/>
      </c>
      <c r="F50" t="str" cm="1">
        <f t="array" ref="F50">IF(ISNUMBER(E50),SUMPRODUCT((B$3:B$52=B50)*(E$3:E$52&lt;E50))+1,"")</f>
        <v/>
      </c>
      <c r="G50" t="str">
        <f>_xlfn.XLOOKUP(A50,Run!A:A,Run!E:E,"")</f>
        <v/>
      </c>
      <c r="H50" t="str" cm="1">
        <f t="array" ref="H50">IF(E50&lt;&gt;"",SUMPRODUCT((B$3:B$52=B50)*(I$3:I$52&lt;I50))+1,"")</f>
        <v/>
      </c>
      <c r="I50" t="str">
        <f t="shared" si="7"/>
        <v/>
      </c>
      <c r="J50" t="e">
        <f t="shared" si="8"/>
        <v>#VALUE!</v>
      </c>
      <c r="K50" t="e">
        <f t="shared" si="8"/>
        <v>#VALUE!</v>
      </c>
      <c r="L50" s="29"/>
      <c r="M50" t="str">
        <f t="shared" si="9"/>
        <v/>
      </c>
      <c r="O50" s="4" t="str">
        <f t="shared" si="10"/>
        <v/>
      </c>
      <c r="P50" s="29"/>
      <c r="Q50" t="str">
        <f t="shared" si="11"/>
        <v/>
      </c>
      <c r="S50" s="4" t="str">
        <f t="shared" si="12"/>
        <v/>
      </c>
      <c r="T50" s="29"/>
      <c r="U50" t="str">
        <f t="shared" si="13"/>
        <v/>
      </c>
      <c r="W50" s="4" t="str">
        <f t="shared" si="14"/>
        <v/>
      </c>
    </row>
    <row r="51" spans="1:23" x14ac:dyDescent="0.3">
      <c r="A51" t="str">
        <f>TEXT(Setup!A50,"")</f>
        <v/>
      </c>
      <c r="B51" t="str">
        <f>TEXT(Setup!B50,"")</f>
        <v/>
      </c>
      <c r="C51" s="6"/>
      <c r="D51" s="6"/>
      <c r="E51" s="4" t="str">
        <f t="shared" si="6"/>
        <v/>
      </c>
      <c r="F51" t="str" cm="1">
        <f t="array" ref="F51">IF(ISNUMBER(E51),SUMPRODUCT((B$3:B$52=B51)*(E$3:E$52&lt;E51))+1,"")</f>
        <v/>
      </c>
      <c r="G51" t="str">
        <f>_xlfn.XLOOKUP(A51,Run!A:A,Run!E:E,"")</f>
        <v/>
      </c>
      <c r="H51" t="str" cm="1">
        <f t="array" ref="H51">IF(E51&lt;&gt;"",SUMPRODUCT((B$3:B$52=B51)*(I$3:I$52&lt;I51))+1,"")</f>
        <v/>
      </c>
      <c r="I51" t="str">
        <f t="shared" si="7"/>
        <v/>
      </c>
      <c r="J51" t="e">
        <f t="shared" si="8"/>
        <v>#VALUE!</v>
      </c>
      <c r="K51" t="e">
        <f t="shared" si="8"/>
        <v>#VALUE!</v>
      </c>
      <c r="L51" s="29"/>
      <c r="M51" t="str">
        <f t="shared" si="9"/>
        <v/>
      </c>
      <c r="O51" s="4" t="str">
        <f t="shared" si="10"/>
        <v/>
      </c>
      <c r="P51" s="29"/>
      <c r="Q51" t="str">
        <f t="shared" si="11"/>
        <v/>
      </c>
      <c r="S51" s="4" t="str">
        <f t="shared" si="12"/>
        <v/>
      </c>
      <c r="T51" s="29"/>
      <c r="U51" t="str">
        <f t="shared" si="13"/>
        <v/>
      </c>
      <c r="W51" s="4" t="str">
        <f t="shared" si="14"/>
        <v/>
      </c>
    </row>
    <row r="52" spans="1:23" x14ac:dyDescent="0.3">
      <c r="A52" t="str">
        <f>TEXT(Setup!A51,"")</f>
        <v/>
      </c>
      <c r="B52" t="str">
        <f>TEXT(Setup!B51,"")</f>
        <v/>
      </c>
      <c r="C52" s="6"/>
      <c r="D52" s="6"/>
      <c r="E52" s="4" t="str">
        <f t="shared" si="6"/>
        <v/>
      </c>
      <c r="F52" t="str" cm="1">
        <f t="array" ref="F52">IF(ISNUMBER(E52),SUMPRODUCT((B$3:B$52=B52)*(E$3:E$52&lt;E52))+1,"")</f>
        <v/>
      </c>
      <c r="G52" t="str">
        <f>_xlfn.XLOOKUP(A52,Run!A:A,Run!E:E,"")</f>
        <v/>
      </c>
      <c r="H52" t="str" cm="1">
        <f t="array" ref="H52">IF(E52&lt;&gt;"",SUMPRODUCT((B$3:B$52=B52)*(I$3:I$52&lt;I52))+1,"")</f>
        <v/>
      </c>
      <c r="I52" t="str">
        <f t="shared" si="7"/>
        <v/>
      </c>
      <c r="J52" t="e">
        <f t="shared" si="8"/>
        <v>#VALUE!</v>
      </c>
      <c r="K52" t="e">
        <f t="shared" si="8"/>
        <v>#VALUE!</v>
      </c>
      <c r="L52" s="29"/>
      <c r="M52" t="str">
        <f t="shared" si="9"/>
        <v/>
      </c>
      <c r="O52" s="4" t="str">
        <f t="shared" si="10"/>
        <v/>
      </c>
      <c r="P52" s="29"/>
      <c r="Q52" t="str">
        <f t="shared" si="11"/>
        <v/>
      </c>
      <c r="S52" s="4" t="str">
        <f t="shared" si="12"/>
        <v/>
      </c>
      <c r="T52" s="29"/>
      <c r="U52" t="str">
        <f t="shared" si="13"/>
        <v/>
      </c>
      <c r="W52" s="4" t="str">
        <f t="shared" si="14"/>
        <v/>
      </c>
    </row>
  </sheetData>
  <sheetProtection sheet="1" objects="1" scenarios="1"/>
  <protectedRanges>
    <protectedRange sqref="N1 R1 V1" name="Filter_1"/>
    <protectedRange sqref="C3:D52" name="Time Entry_1"/>
  </protectedRanges>
  <dataValidations count="2">
    <dataValidation type="custom" allowBlank="1" showInputMessage="1" showErrorMessage="1" errorTitle="Invalid time" error="Please enter time in the format MM:SS. Partial seconds may be entered with a decimal if needed." promptTitle="Time Entry" prompt="Enter time in format MM:SS. If less than 1 minute, include 0 in the minutes place. (e.g. 0:30)." sqref="C3:D52" xr:uid="{A7CDA1DD-8801-4E43-8EE3-E77A4332B309}">
      <formula1>J3</formula1>
    </dataValidation>
    <dataValidation type="list" allowBlank="1" showInputMessage="1" showErrorMessage="1" sqref="N1 R1 V1" xr:uid="{5E206D2C-5D61-493A-B9CD-25AF143D3C60}">
      <formula1>ClassList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B2BBAE-3B2C-49EE-8FD1-337FB8F476D6}">
  <sheetPr>
    <tabColor rgb="FFFFFF00"/>
  </sheetPr>
  <dimension ref="A1:W52"/>
  <sheetViews>
    <sheetView workbookViewId="0">
      <pane xSplit="1" ySplit="2" topLeftCell="B3" activePane="bottomRight" state="frozen"/>
      <selection activeCell="I1" sqref="I1:K1048576"/>
      <selection pane="topRight" activeCell="I1" sqref="I1:K1048576"/>
      <selection pane="bottomLeft" activeCell="I1" sqref="I1:K1048576"/>
      <selection pane="bottomRight" activeCell="B20" sqref="B20"/>
    </sheetView>
  </sheetViews>
  <sheetFormatPr defaultRowHeight="14.4" x14ac:dyDescent="0.3"/>
  <cols>
    <col min="1" max="1" width="17.6640625" customWidth="1"/>
    <col min="4" max="4" width="8.6640625" customWidth="1"/>
    <col min="6" max="7" width="8.6640625" hidden="1" customWidth="1"/>
    <col min="8" max="8" width="11.44140625" customWidth="1"/>
    <col min="9" max="11" width="8.6640625" hidden="1" customWidth="1"/>
    <col min="12" max="12" width="3.33203125" style="5" customWidth="1"/>
    <col min="13" max="14" width="8.6640625" customWidth="1"/>
    <col min="16" max="16" width="2.5546875" customWidth="1"/>
    <col min="20" max="20" width="2.5546875" customWidth="1"/>
  </cols>
  <sheetData>
    <row r="1" spans="1:23" ht="18" x14ac:dyDescent="0.35">
      <c r="A1" s="7" t="str">
        <f>Setup!E5</f>
        <v>Tire Flip</v>
      </c>
      <c r="L1" s="29"/>
      <c r="M1" s="1" t="s">
        <v>7</v>
      </c>
      <c r="N1" s="3" t="s">
        <v>9</v>
      </c>
      <c r="P1" s="29"/>
      <c r="Q1" s="1" t="s">
        <v>7</v>
      </c>
      <c r="R1" s="3" t="s">
        <v>10</v>
      </c>
      <c r="T1" s="29"/>
      <c r="U1" s="1" t="s">
        <v>7</v>
      </c>
      <c r="V1" s="3" t="s">
        <v>11</v>
      </c>
    </row>
    <row r="2" spans="1:23" x14ac:dyDescent="0.3">
      <c r="A2" s="8" t="s">
        <v>4</v>
      </c>
      <c r="B2" s="8" t="s">
        <v>5</v>
      </c>
      <c r="C2" s="8" t="s">
        <v>1</v>
      </c>
      <c r="D2" s="8" t="s">
        <v>2</v>
      </c>
      <c r="E2" s="8" t="s">
        <v>3</v>
      </c>
      <c r="F2" s="8" t="s">
        <v>23</v>
      </c>
      <c r="G2" s="8" t="s">
        <v>21</v>
      </c>
      <c r="H2" s="8" t="s">
        <v>26</v>
      </c>
      <c r="I2" s="8" t="s">
        <v>22</v>
      </c>
      <c r="J2" s="8" t="s">
        <v>19</v>
      </c>
      <c r="K2" s="8" t="s">
        <v>20</v>
      </c>
      <c r="L2" s="54"/>
      <c r="M2" s="8" t="s">
        <v>6</v>
      </c>
      <c r="N2" s="8" t="s">
        <v>0</v>
      </c>
      <c r="O2" s="8" t="s">
        <v>1</v>
      </c>
      <c r="P2" s="29"/>
      <c r="Q2" s="8" t="s">
        <v>6</v>
      </c>
      <c r="R2" s="8" t="s">
        <v>0</v>
      </c>
      <c r="S2" s="8" t="s">
        <v>1</v>
      </c>
      <c r="T2" s="29"/>
      <c r="U2" s="8" t="s">
        <v>6</v>
      </c>
      <c r="V2" s="8" t="s">
        <v>0</v>
      </c>
      <c r="W2" s="8" t="s">
        <v>1</v>
      </c>
    </row>
    <row r="3" spans="1:23" x14ac:dyDescent="0.3">
      <c r="A3" t="str">
        <f>TEXT(Setup!A2,"")</f>
        <v>Carrollton 1</v>
      </c>
      <c r="B3" t="str">
        <f>TEXT(Setup!B2,"")</f>
        <v>Male</v>
      </c>
      <c r="C3" s="6" t="s">
        <v>95</v>
      </c>
      <c r="D3" s="6"/>
      <c r="E3" s="4">
        <f>IFERROR(TIME(0, LEFT(C3,FIND(":",C3)-1),RIGHT(C3,LEN(C3)-FIND(":",C3)))+(MOD(RIGHT(C3,LEN(C3)-FIND(":",C3)),1)/86400),"")</f>
        <v>9.3749999999999997E-4</v>
      </c>
      <c r="F3" cm="1">
        <f t="array" ref="F3">IF(ISNUMBER(E3),SUMPRODUCT((B$3:B$52=B3)*(E$3:E$52&lt;E3))+1,"")</f>
        <v>1</v>
      </c>
      <c r="G3">
        <f>_xlfn.XLOOKUP(A3,Run!A:A,Run!E:E,"")</f>
        <v>7.9745370370370369E-3</v>
      </c>
      <c r="H3" cm="1">
        <f t="array" ref="H3">IF(E3&lt;&gt;"",SUMPRODUCT((B$3:B$52=B3)*(I$3:I$52&lt;I3))+1,"")</f>
        <v>1</v>
      </c>
      <c r="I3">
        <f>IFERROR(F3+G3,"")</f>
        <v>1.007974537037037</v>
      </c>
      <c r="J3" t="b">
        <f>AND(ISNUMBER(VALUE(LEFT(C3,FIND(":",C3)-1))),ISNUMBER(VALUE(RIGHT(C3,LEN(C3)-FIND(":",C3)))),VALUE(LEFT(C3,FIND(":",C3)-1))&lt;60,VALUE(RIGHT(C3,LEN(C3)-FIND(":",C3)))&lt;60,ISNUMBER(TIME(0,VALUE(LEFT(C3,FIND(":",C3)-1)),VALUE(RIGHT(C3,LEN(C3)-FIND(":",C3))))))</f>
        <v>1</v>
      </c>
      <c r="K3" t="e">
        <f>AND(ISNUMBER(VALUE(LEFT(D3,FIND(":",D3)-1))),ISNUMBER(VALUE(RIGHT(D3,LEN(D3)-FIND(":",D3)))),VALUE(LEFT(D3,FIND(":",D3)-1))&lt;60,VALUE(RIGHT(D3,LEN(D3)-FIND(":",D3)))&lt;60,ISNUMBER(TIME(0,VALUE(LEFT(D3,FIND(":",D3)-1)),VALUE(RIGHT(D3,LEN(D3)-FIND(":",D3))))))</f>
        <v>#VALUE!</v>
      </c>
      <c r="L3" s="29"/>
      <c r="M3">
        <f t="shared" ref="M3:M6" si="0">IF(N3="","",_xlfn.XLOOKUP(N3,$A:$A,$H:$H,""))</f>
        <v>1</v>
      </c>
      <c r="N3" t="str" cm="1">
        <f t="array" ref="N3:N6">_xlfn.SORTBY(_xlfn._xlws.FILTER($A:$A,$B:$B=N$1),_xlfn._xlws.FILTER($I:$I,$B:$B=N$1))</f>
        <v>Carrollton 1</v>
      </c>
      <c r="O3" s="4">
        <f t="shared" ref="O3:O6" si="1">IF(N3="","",_xlfn.XLOOKUP(N3,$A:$A,$E:$E,""))</f>
        <v>9.3749999999999997E-4</v>
      </c>
      <c r="P3" s="29"/>
      <c r="Q3">
        <f t="shared" ref="Q3:Q6" si="2">IF(R3="","",_xlfn.XLOOKUP(R3,$A:$A,$H:$H,""))</f>
        <v>1</v>
      </c>
      <c r="R3" t="str" cm="1">
        <f t="array" ref="R3:R6">_xlfn.SORTBY(_xlfn._xlws.FILTER($A:$A,$B:$B=R$1),_xlfn._xlws.FILTER($I:$I,$B:$B=R$1))</f>
        <v>Carrollton 2</v>
      </c>
      <c r="S3" s="4">
        <f t="shared" ref="S3:S6" si="3">IF(R3="","",_xlfn.XLOOKUP(R3,$A:$A,$E:$E,""))</f>
        <v>9.2592592592592596E-4</v>
      </c>
      <c r="T3" s="29"/>
      <c r="U3">
        <f t="shared" ref="U3:U6" si="4">IF(V3="","",_xlfn.XLOOKUP(V3,$A:$A,$H:$H,""))</f>
        <v>1</v>
      </c>
      <c r="V3" t="str" cm="1">
        <f t="array" ref="V3:V9">_xlfn.SORTBY(_xlfn._xlws.FILTER($A:$A,$B:$B=V$1),_xlfn._xlws.FILTER($I:$I,$B:$B=V$1))</f>
        <v>Daniel</v>
      </c>
      <c r="W3" s="4">
        <f t="shared" ref="W3:W6" si="5">IF(V3="","",_xlfn.XLOOKUP(V3,$A:$A,$E:$E,""))</f>
        <v>1.0300925925925926E-3</v>
      </c>
    </row>
    <row r="4" spans="1:23" x14ac:dyDescent="0.3">
      <c r="A4" t="str">
        <f>TEXT(Setup!A3,"")</f>
        <v>Carrollton 2</v>
      </c>
      <c r="B4" t="str">
        <f>TEXT(Setup!B3,"")</f>
        <v>Female</v>
      </c>
      <c r="C4" s="6" t="s">
        <v>108</v>
      </c>
      <c r="D4" s="6"/>
      <c r="E4" s="4">
        <f t="shared" ref="E4:E52" si="6">IFERROR(TIME(0, LEFT(C4,FIND(":",C4)-1),RIGHT(C4,LEN(C4)-FIND(":",C4)))+(MOD(RIGHT(C4,LEN(C4)-FIND(":",C4)),1)/86400),"")</f>
        <v>9.2592592592592596E-4</v>
      </c>
      <c r="F4" cm="1">
        <f t="array" ref="F4">IF(ISNUMBER(E4),SUMPRODUCT((B$3:B$52=B4)*(E$3:E$52&lt;E4))+1,"")</f>
        <v>1</v>
      </c>
      <c r="G4">
        <f>_xlfn.XLOOKUP(A4,Run!A:A,Run!E:E,"")</f>
        <v>1.1724537037037037E-2</v>
      </c>
      <c r="H4" cm="1">
        <f t="array" ref="H4">IF(E4&lt;&gt;"",SUMPRODUCT((B$3:B$52=B4)*(I$3:I$52&lt;I4))+1,"")</f>
        <v>1</v>
      </c>
      <c r="I4">
        <f t="shared" ref="I4:I52" si="7">IFERROR(F4+G4,"")</f>
        <v>1.0117245370370371</v>
      </c>
      <c r="J4" t="b">
        <f t="shared" ref="J4:K52" si="8">AND(ISNUMBER(VALUE(LEFT(C4,FIND(":",C4)-1))),ISNUMBER(VALUE(RIGHT(C4,LEN(C4)-FIND(":",C4)))),VALUE(LEFT(C4,FIND(":",C4)-1))&lt;60,VALUE(RIGHT(C4,LEN(C4)-FIND(":",C4)))&lt;60,ISNUMBER(TIME(0,VALUE(LEFT(C4,FIND(":",C4)-1)),VALUE(RIGHT(C4,LEN(C4)-FIND(":",C4))))))</f>
        <v>1</v>
      </c>
      <c r="K4" t="e">
        <f t="shared" si="8"/>
        <v>#VALUE!</v>
      </c>
      <c r="L4" s="29"/>
      <c r="M4">
        <f t="shared" si="0"/>
        <v>2</v>
      </c>
      <c r="N4" t="str">
        <v>Cherokee 1</v>
      </c>
      <c r="O4" s="4">
        <f t="shared" si="1"/>
        <v>9.3749999999999997E-4</v>
      </c>
      <c r="P4" s="29"/>
      <c r="Q4">
        <f t="shared" si="2"/>
        <v>2</v>
      </c>
      <c r="R4" t="str">
        <v>Cherokee 1</v>
      </c>
      <c r="S4" s="4">
        <f t="shared" si="3"/>
        <v>9.3749999999999997E-4</v>
      </c>
      <c r="T4" s="29"/>
      <c r="U4">
        <f t="shared" si="4"/>
        <v>2</v>
      </c>
      <c r="V4" t="str">
        <v>Raider 1</v>
      </c>
      <c r="W4" s="4">
        <f t="shared" si="5"/>
        <v>1.0532407407407407E-3</v>
      </c>
    </row>
    <row r="5" spans="1:23" x14ac:dyDescent="0.3">
      <c r="A5" t="str">
        <f>TEXT(Setup!A4,"")</f>
        <v>Cherokee 1</v>
      </c>
      <c r="B5" t="str">
        <f>TEXT(Setup!B4,"")</f>
        <v>Female</v>
      </c>
      <c r="C5" s="6" t="s">
        <v>95</v>
      </c>
      <c r="D5" s="6"/>
      <c r="E5" s="4">
        <f t="shared" si="6"/>
        <v>9.3749999999999997E-4</v>
      </c>
      <c r="F5" cm="1">
        <f t="array" ref="F5">IF(ISNUMBER(E5),SUMPRODUCT((B$3:B$52=B5)*(E$3:E$52&lt;E5))+1,"")</f>
        <v>2</v>
      </c>
      <c r="G5">
        <f>_xlfn.XLOOKUP(A5,Run!A:A,Run!E:E,"")</f>
        <v>1.0092592592592592E-2</v>
      </c>
      <c r="H5" cm="1">
        <f t="array" ref="H5">IF(E5&lt;&gt;"",SUMPRODUCT((B$3:B$52=B5)*(I$3:I$52&lt;I5))+1,"")</f>
        <v>2</v>
      </c>
      <c r="I5">
        <f t="shared" si="7"/>
        <v>2.0100925925925925</v>
      </c>
      <c r="J5" t="b">
        <f t="shared" si="8"/>
        <v>1</v>
      </c>
      <c r="K5" t="e">
        <f t="shared" si="8"/>
        <v>#VALUE!</v>
      </c>
      <c r="L5" s="29"/>
      <c r="M5">
        <f t="shared" si="0"/>
        <v>3</v>
      </c>
      <c r="N5" t="str">
        <v>N. Gwinnett 1</v>
      </c>
      <c r="O5" s="4">
        <f t="shared" si="1"/>
        <v>1.0995370370370371E-3</v>
      </c>
      <c r="P5" s="29"/>
      <c r="Q5">
        <f t="shared" si="2"/>
        <v>3</v>
      </c>
      <c r="R5" t="str">
        <v>Wheeler 2</v>
      </c>
      <c r="S5" s="4">
        <f t="shared" si="3"/>
        <v>1.25E-3</v>
      </c>
      <c r="T5" s="29"/>
      <c r="U5">
        <f t="shared" si="4"/>
        <v>3</v>
      </c>
      <c r="V5" t="str">
        <v>N. Gwinnett 3</v>
      </c>
      <c r="W5" s="4">
        <f t="shared" si="5"/>
        <v>1.0532407407407407E-3</v>
      </c>
    </row>
    <row r="6" spans="1:23" x14ac:dyDescent="0.3">
      <c r="A6" t="str">
        <f>TEXT(Setup!A5,"")</f>
        <v>Cherokee 1</v>
      </c>
      <c r="B6" t="str">
        <f>TEXT(Setup!B5,"")</f>
        <v>Male</v>
      </c>
      <c r="C6" s="6" t="s">
        <v>96</v>
      </c>
      <c r="D6" s="6"/>
      <c r="E6" s="4">
        <f t="shared" si="6"/>
        <v>9.6064814814814819E-4</v>
      </c>
      <c r="F6" cm="1">
        <f t="array" ref="F6">IF(ISNUMBER(E6),SUMPRODUCT((B$3:B$52=B6)*(E$3:E$52&lt;E6))+1,"")</f>
        <v>2</v>
      </c>
      <c r="G6">
        <f>_xlfn.XLOOKUP(A6,Run!A:A,Run!E:E,"")</f>
        <v>1.0092592592592592E-2</v>
      </c>
      <c r="H6" cm="1">
        <f t="array" ref="H6">IF(E6&lt;&gt;"",SUMPRODUCT((B$3:B$52=B6)*(I$3:I$52&lt;I6))+1,"")</f>
        <v>2</v>
      </c>
      <c r="I6">
        <f t="shared" si="7"/>
        <v>2.0100925925925925</v>
      </c>
      <c r="J6" t="b">
        <f t="shared" si="8"/>
        <v>1</v>
      </c>
      <c r="K6" t="e">
        <f t="shared" si="8"/>
        <v>#VALUE!</v>
      </c>
      <c r="L6" s="29"/>
      <c r="M6">
        <f t="shared" si="0"/>
        <v>4</v>
      </c>
      <c r="N6" t="str">
        <v>Wheeler 1</v>
      </c>
      <c r="O6" s="4">
        <f t="shared" si="1"/>
        <v>1.2962962962962963E-3</v>
      </c>
      <c r="P6" s="29"/>
      <c r="Q6">
        <f t="shared" si="2"/>
        <v>4</v>
      </c>
      <c r="R6" t="str">
        <v>N. Gwinnett 2</v>
      </c>
      <c r="S6" s="4">
        <f t="shared" si="3"/>
        <v>1.2962962962962963E-3</v>
      </c>
      <c r="T6" s="29"/>
      <c r="U6">
        <f t="shared" si="4"/>
        <v>4</v>
      </c>
      <c r="V6" t="str">
        <v>Jefferson</v>
      </c>
      <c r="W6" s="4">
        <f t="shared" si="5"/>
        <v>1.1111111111111111E-3</v>
      </c>
    </row>
    <row r="7" spans="1:23" x14ac:dyDescent="0.3">
      <c r="A7" t="str">
        <f>TEXT(Setup!A6,"")</f>
        <v>Daniel</v>
      </c>
      <c r="B7" t="str">
        <f>TEXT(Setup!B6,"")</f>
        <v>Mixed</v>
      </c>
      <c r="C7" s="6" t="s">
        <v>97</v>
      </c>
      <c r="D7" s="6"/>
      <c r="E7" s="4">
        <f t="shared" si="6"/>
        <v>1.0300925925925926E-3</v>
      </c>
      <c r="F7" cm="1">
        <f t="array" ref="F7">IF(ISNUMBER(E7),SUMPRODUCT((B$3:B$52=B7)*(E$3:E$52&lt;E7))+1,"")</f>
        <v>1</v>
      </c>
      <c r="G7">
        <f>_xlfn.XLOOKUP(A7,Run!A:A,Run!E:E,"")</f>
        <v>1.0811689814814814E-2</v>
      </c>
      <c r="H7" cm="1">
        <f t="array" ref="H7">IF(E7&lt;&gt;"",SUMPRODUCT((B$3:B$52=B7)*(I$3:I$52&lt;I7))+1,"")</f>
        <v>1</v>
      </c>
      <c r="I7">
        <f t="shared" si="7"/>
        <v>1.0108116898148147</v>
      </c>
      <c r="J7" t="b">
        <f t="shared" si="8"/>
        <v>1</v>
      </c>
      <c r="K7" t="e">
        <f t="shared" si="8"/>
        <v>#VALUE!</v>
      </c>
      <c r="L7" s="29"/>
      <c r="M7" t="str">
        <f>IF(N7="","",_xlfn.XLOOKUP(N7,$A:$A,$H:$H,""))</f>
        <v/>
      </c>
      <c r="O7" s="4" t="str">
        <f>IF(N7="","",_xlfn.XLOOKUP(N7,$A:$A,$E:$E,""))</f>
        <v/>
      </c>
      <c r="P7" s="29"/>
      <c r="Q7" t="str">
        <f>IF(R7="","",_xlfn.XLOOKUP(R7,$A:$A,$H:$H,""))</f>
        <v/>
      </c>
      <c r="S7" s="4" t="str">
        <f>IF(R7="","",_xlfn.XLOOKUP(R7,$A:$A,$E:$E,""))</f>
        <v/>
      </c>
      <c r="T7" s="29"/>
      <c r="U7">
        <f>IF(V7="","",_xlfn.XLOOKUP(V7,$A:$A,$H:$H,""))</f>
        <v>5</v>
      </c>
      <c r="V7" t="str">
        <v>Marietta</v>
      </c>
      <c r="W7" s="4">
        <f>IF(V7="","",_xlfn.XLOOKUP(V7,$A:$A,$E:$E,""))</f>
        <v>1.1574074074074073E-3</v>
      </c>
    </row>
    <row r="8" spans="1:23" x14ac:dyDescent="0.3">
      <c r="A8" t="str">
        <f>TEXT(Setup!A7,"")</f>
        <v>Jefferson</v>
      </c>
      <c r="B8" t="str">
        <f>TEXT(Setup!B7,"")</f>
        <v>Mixed</v>
      </c>
      <c r="C8" s="6" t="s">
        <v>107</v>
      </c>
      <c r="D8" s="6"/>
      <c r="E8" s="4">
        <f t="shared" si="6"/>
        <v>1.1111111111111111E-3</v>
      </c>
      <c r="F8" cm="1">
        <f t="array" ref="F8">IF(ISNUMBER(E8),SUMPRODUCT((B$3:B$52=B8)*(E$3:E$52&lt;E8))+1,"")</f>
        <v>4</v>
      </c>
      <c r="G8">
        <f>_xlfn.XLOOKUP(A8,Run!A:A,Run!E:E,"")</f>
        <v>1.0422244727366255E-2</v>
      </c>
      <c r="H8" cm="1">
        <f t="array" ref="H8">IF(E8&lt;&gt;"",SUMPRODUCT((B$3:B$52=B8)*(I$3:I$52&lt;I8))+1,"")</f>
        <v>4</v>
      </c>
      <c r="I8">
        <f t="shared" si="7"/>
        <v>4.0104222447273665</v>
      </c>
      <c r="J8" t="b">
        <f t="shared" si="8"/>
        <v>1</v>
      </c>
      <c r="K8" t="e">
        <f t="shared" si="8"/>
        <v>#VALUE!</v>
      </c>
      <c r="L8" s="29"/>
      <c r="M8" t="str">
        <f t="shared" ref="M8:M52" si="9">IF(N8="","",_xlfn.XLOOKUP(N8,$A:$A,$H:$H,""))</f>
        <v/>
      </c>
      <c r="O8" s="4" t="str">
        <f t="shared" ref="O8:O52" si="10">IF(N8="","",_xlfn.XLOOKUP(N8,$A:$A,$E:$E,""))</f>
        <v/>
      </c>
      <c r="P8" s="29"/>
      <c r="Q8" t="str">
        <f t="shared" ref="Q8:Q52" si="11">IF(R8="","",_xlfn.XLOOKUP(R8,$A:$A,$H:$H,""))</f>
        <v/>
      </c>
      <c r="S8" s="4" t="str">
        <f t="shared" ref="S8:S52" si="12">IF(R8="","",_xlfn.XLOOKUP(R8,$A:$A,$E:$E,""))</f>
        <v/>
      </c>
      <c r="T8" s="29"/>
      <c r="U8">
        <f t="shared" ref="U8:U52" si="13">IF(V8="","",_xlfn.XLOOKUP(V8,$A:$A,$H:$H,""))</f>
        <v>6</v>
      </c>
      <c r="V8" t="str">
        <v>Woodstock</v>
      </c>
      <c r="W8" s="4">
        <f t="shared" ref="W8:W52" si="14">IF(V8="","",_xlfn.XLOOKUP(V8,$A:$A,$E:$E,""))</f>
        <v>1.238425925925926E-3</v>
      </c>
    </row>
    <row r="9" spans="1:23" x14ac:dyDescent="0.3">
      <c r="A9" t="str">
        <f>TEXT(Setup!A8,"")</f>
        <v>N. Gwinnett 2</v>
      </c>
      <c r="B9" t="str">
        <f>TEXT(Setup!B8,"")</f>
        <v>Female</v>
      </c>
      <c r="C9" s="6" t="s">
        <v>80</v>
      </c>
      <c r="D9" s="6"/>
      <c r="E9" s="4">
        <f t="shared" si="6"/>
        <v>1.2962962962962963E-3</v>
      </c>
      <c r="F9" cm="1">
        <f t="array" ref="F9">IF(ISNUMBER(E9),SUMPRODUCT((B$3:B$52=B9)*(E$3:E$52&lt;E9))+1,"")</f>
        <v>4</v>
      </c>
      <c r="G9">
        <f>_xlfn.XLOOKUP(A9,Run!A:A,Run!E:E,"")</f>
        <v>1.2076620370370371E-2</v>
      </c>
      <c r="H9" cm="1">
        <f t="array" ref="H9">IF(E9&lt;&gt;"",SUMPRODUCT((B$3:B$52=B9)*(I$3:I$52&lt;I9))+1,"")</f>
        <v>4</v>
      </c>
      <c r="I9">
        <f t="shared" si="7"/>
        <v>4.0120766203703706</v>
      </c>
      <c r="J9" t="b">
        <f t="shared" si="8"/>
        <v>1</v>
      </c>
      <c r="K9" t="e">
        <f t="shared" si="8"/>
        <v>#VALUE!</v>
      </c>
      <c r="L9" s="29"/>
      <c r="M9" t="str">
        <f t="shared" si="9"/>
        <v/>
      </c>
      <c r="O9" s="4" t="str">
        <f t="shared" si="10"/>
        <v/>
      </c>
      <c r="P9" s="29"/>
      <c r="Q9" t="str">
        <f t="shared" si="11"/>
        <v/>
      </c>
      <c r="S9" s="4" t="str">
        <f t="shared" si="12"/>
        <v/>
      </c>
      <c r="T9" s="29"/>
      <c r="U9">
        <f t="shared" si="13"/>
        <v>7</v>
      </c>
      <c r="V9" t="str">
        <v>Raider 2</v>
      </c>
      <c r="W9" s="4">
        <f t="shared" si="14"/>
        <v>1.712962962962963E-3</v>
      </c>
    </row>
    <row r="10" spans="1:23" x14ac:dyDescent="0.3">
      <c r="A10" t="str">
        <f>TEXT(Setup!A9,"")</f>
        <v>N. Gwinnett 3</v>
      </c>
      <c r="B10" t="str">
        <f>TEXT(Setup!B9,"")</f>
        <v>Mixed</v>
      </c>
      <c r="C10" s="6" t="s">
        <v>89</v>
      </c>
      <c r="D10" s="6"/>
      <c r="E10" s="4">
        <f t="shared" si="6"/>
        <v>1.0532407407407407E-3</v>
      </c>
      <c r="F10" cm="1">
        <f t="array" ref="F10">IF(ISNUMBER(E10),SUMPRODUCT((B$3:B$52=B10)*(E$3:E$52&lt;E10))+1,"")</f>
        <v>2</v>
      </c>
      <c r="G10">
        <f>_xlfn.XLOOKUP(A10,Run!A:A,Run!E:E,"")</f>
        <v>1.0971875000000001E-2</v>
      </c>
      <c r="H10" cm="1">
        <f t="array" ref="H10">IF(E10&lt;&gt;"",SUMPRODUCT((B$3:B$52=B10)*(I$3:I$52&lt;I10))+1,"")</f>
        <v>3</v>
      </c>
      <c r="I10">
        <f t="shared" si="7"/>
        <v>2.0109718750000001</v>
      </c>
      <c r="J10" t="b">
        <f t="shared" si="8"/>
        <v>1</v>
      </c>
      <c r="K10" t="e">
        <f t="shared" si="8"/>
        <v>#VALUE!</v>
      </c>
      <c r="L10" s="29"/>
      <c r="M10" t="str">
        <f t="shared" si="9"/>
        <v/>
      </c>
      <c r="O10" s="4" t="str">
        <f t="shared" si="10"/>
        <v/>
      </c>
      <c r="P10" s="29"/>
      <c r="Q10" t="str">
        <f t="shared" si="11"/>
        <v/>
      </c>
      <c r="S10" s="4" t="str">
        <f t="shared" si="12"/>
        <v/>
      </c>
      <c r="T10" s="29"/>
      <c r="U10" t="str">
        <f t="shared" si="13"/>
        <v/>
      </c>
      <c r="W10" s="4" t="str">
        <f t="shared" si="14"/>
        <v/>
      </c>
    </row>
    <row r="11" spans="1:23" x14ac:dyDescent="0.3">
      <c r="A11" t="str">
        <f>TEXT(Setup!A10,"")</f>
        <v>N. Gwinnett 1</v>
      </c>
      <c r="B11" t="str">
        <f>TEXT(Setup!B10,"")</f>
        <v>Male</v>
      </c>
      <c r="C11" s="6" t="s">
        <v>90</v>
      </c>
      <c r="D11" s="6"/>
      <c r="E11" s="4">
        <f t="shared" si="6"/>
        <v>1.0995370370370371E-3</v>
      </c>
      <c r="F11" cm="1">
        <f t="array" ref="F11">IF(ISNUMBER(E11),SUMPRODUCT((B$3:B$52=B11)*(E$3:E$52&lt;E11))+1,"")</f>
        <v>3</v>
      </c>
      <c r="G11">
        <f>_xlfn.XLOOKUP(A11,Run!A:A,Run!E:E,"")</f>
        <v>9.1435185185185178E-3</v>
      </c>
      <c r="H11" cm="1">
        <f t="array" ref="H11">IF(E11&lt;&gt;"",SUMPRODUCT((B$3:B$52=B11)*(I$3:I$52&lt;I11))+1,"")</f>
        <v>3</v>
      </c>
      <c r="I11">
        <f t="shared" si="7"/>
        <v>3.0091435185185187</v>
      </c>
      <c r="J11" t="b">
        <f t="shared" si="8"/>
        <v>1</v>
      </c>
      <c r="K11" t="e">
        <f t="shared" si="8"/>
        <v>#VALUE!</v>
      </c>
      <c r="L11" s="29"/>
      <c r="M11" t="str">
        <f t="shared" si="9"/>
        <v/>
      </c>
      <c r="O11" s="4" t="str">
        <f t="shared" si="10"/>
        <v/>
      </c>
      <c r="P11" s="29"/>
      <c r="Q11" t="str">
        <f t="shared" si="11"/>
        <v/>
      </c>
      <c r="S11" s="4" t="str">
        <f t="shared" si="12"/>
        <v/>
      </c>
      <c r="T11" s="29"/>
      <c r="U11" t="str">
        <f t="shared" si="13"/>
        <v/>
      </c>
      <c r="W11" s="4" t="str">
        <f t="shared" si="14"/>
        <v/>
      </c>
    </row>
    <row r="12" spans="1:23" x14ac:dyDescent="0.3">
      <c r="A12" t="str">
        <f>TEXT(Setup!A11,"")</f>
        <v>Marietta</v>
      </c>
      <c r="B12" t="str">
        <f>TEXT(Setup!B11,"")</f>
        <v>Mixed</v>
      </c>
      <c r="C12" s="6" t="s">
        <v>109</v>
      </c>
      <c r="D12" s="6"/>
      <c r="E12" s="4">
        <f t="shared" si="6"/>
        <v>1.1574074074074073E-3</v>
      </c>
      <c r="F12" cm="1">
        <f t="array" ref="F12">IF(ISNUMBER(E12),SUMPRODUCT((B$3:B$52=B12)*(E$3:E$52&lt;E12))+1,"")</f>
        <v>5</v>
      </c>
      <c r="G12">
        <f>_xlfn.XLOOKUP(A12,Run!A:A,Run!E:E,"")</f>
        <v>1.0836689814814815E-2</v>
      </c>
      <c r="H12" cm="1">
        <f t="array" ref="H12">IF(E12&lt;&gt;"",SUMPRODUCT((B$3:B$52=B12)*(I$3:I$52&lt;I12))+1,"")</f>
        <v>5</v>
      </c>
      <c r="I12">
        <f t="shared" si="7"/>
        <v>5.0108366898148144</v>
      </c>
      <c r="J12" t="b">
        <f t="shared" si="8"/>
        <v>1</v>
      </c>
      <c r="K12" t="e">
        <f t="shared" si="8"/>
        <v>#VALUE!</v>
      </c>
      <c r="L12" s="29"/>
      <c r="M12" t="str">
        <f t="shared" si="9"/>
        <v/>
      </c>
      <c r="O12" s="4" t="str">
        <f t="shared" si="10"/>
        <v/>
      </c>
      <c r="P12" s="29"/>
      <c r="Q12" t="str">
        <f t="shared" si="11"/>
        <v/>
      </c>
      <c r="S12" s="4" t="str">
        <f t="shared" si="12"/>
        <v/>
      </c>
      <c r="T12" s="29"/>
      <c r="U12" t="str">
        <f t="shared" si="13"/>
        <v/>
      </c>
      <c r="W12" s="4" t="str">
        <f t="shared" si="14"/>
        <v/>
      </c>
    </row>
    <row r="13" spans="1:23" x14ac:dyDescent="0.3">
      <c r="A13" t="str">
        <f>TEXT(Setup!A12,"")</f>
        <v>Wheeler 1</v>
      </c>
      <c r="B13" t="str">
        <f>TEXT(Setup!B12,"")</f>
        <v>Male</v>
      </c>
      <c r="C13" s="6" t="s">
        <v>80</v>
      </c>
      <c r="D13" s="6"/>
      <c r="E13" s="4">
        <f t="shared" si="6"/>
        <v>1.2962962962962963E-3</v>
      </c>
      <c r="F13" cm="1">
        <f t="array" ref="F13">IF(ISNUMBER(E13),SUMPRODUCT((B$3:B$52=B13)*(E$3:E$52&lt;E13))+1,"")</f>
        <v>4</v>
      </c>
      <c r="G13">
        <f>_xlfn.XLOOKUP(A13,Run!A:A,Run!E:E,"")</f>
        <v>9.9305555555555553E-3</v>
      </c>
      <c r="H13" cm="1">
        <f t="array" ref="H13">IF(E13&lt;&gt;"",SUMPRODUCT((B$3:B$52=B13)*(I$3:I$52&lt;I13))+1,"")</f>
        <v>4</v>
      </c>
      <c r="I13">
        <f t="shared" si="7"/>
        <v>4.009930555555556</v>
      </c>
      <c r="J13" t="b">
        <f t="shared" si="8"/>
        <v>1</v>
      </c>
      <c r="K13" t="e">
        <f t="shared" si="8"/>
        <v>#VALUE!</v>
      </c>
      <c r="L13" s="29"/>
      <c r="M13" t="str">
        <f t="shared" si="9"/>
        <v/>
      </c>
      <c r="O13" s="4" t="str">
        <f t="shared" si="10"/>
        <v/>
      </c>
      <c r="P13" s="29"/>
      <c r="Q13" t="str">
        <f t="shared" si="11"/>
        <v/>
      </c>
      <c r="S13" s="4" t="str">
        <f t="shared" si="12"/>
        <v/>
      </c>
      <c r="T13" s="29"/>
      <c r="U13" t="str">
        <f t="shared" si="13"/>
        <v/>
      </c>
      <c r="W13" s="4" t="str">
        <f t="shared" si="14"/>
        <v/>
      </c>
    </row>
    <row r="14" spans="1:23" x14ac:dyDescent="0.3">
      <c r="A14" t="str">
        <f>TEXT(Setup!A13,"")</f>
        <v>Wheeler 2</v>
      </c>
      <c r="B14" t="str">
        <f>TEXT(Setup!B13,"")</f>
        <v>Female</v>
      </c>
      <c r="C14" s="6" t="s">
        <v>82</v>
      </c>
      <c r="D14" s="6"/>
      <c r="E14" s="4">
        <f t="shared" si="6"/>
        <v>1.25E-3</v>
      </c>
      <c r="F14" cm="1">
        <f t="array" ref="F14">IF(ISNUMBER(E14),SUMPRODUCT((B$3:B$52=B14)*(E$3:E$52&lt;E14))+1,"")</f>
        <v>3</v>
      </c>
      <c r="G14">
        <f>_xlfn.XLOOKUP(A14,Run!A:A,Run!E:E,"")</f>
        <v>1.1574074074074073E-2</v>
      </c>
      <c r="H14" cm="1">
        <f t="array" ref="H14">IF(E14&lt;&gt;"",SUMPRODUCT((B$3:B$52=B14)*(I$3:I$52&lt;I14))+1,"")</f>
        <v>3</v>
      </c>
      <c r="I14">
        <f t="shared" si="7"/>
        <v>3.011574074074074</v>
      </c>
      <c r="J14" t="b">
        <f t="shared" si="8"/>
        <v>1</v>
      </c>
      <c r="K14" t="e">
        <f t="shared" si="8"/>
        <v>#VALUE!</v>
      </c>
      <c r="L14" s="29"/>
      <c r="M14" t="str">
        <f t="shared" si="9"/>
        <v/>
      </c>
      <c r="O14" s="4" t="str">
        <f t="shared" si="10"/>
        <v/>
      </c>
      <c r="P14" s="29"/>
      <c r="Q14" t="str">
        <f t="shared" si="11"/>
        <v/>
      </c>
      <c r="S14" s="4" t="str">
        <f t="shared" si="12"/>
        <v/>
      </c>
      <c r="T14" s="29"/>
      <c r="U14" t="str">
        <f t="shared" si="13"/>
        <v/>
      </c>
      <c r="W14" s="4" t="str">
        <f t="shared" si="14"/>
        <v/>
      </c>
    </row>
    <row r="15" spans="1:23" x14ac:dyDescent="0.3">
      <c r="A15" t="str">
        <f>TEXT(Setup!A14,"")</f>
        <v>Woodstock</v>
      </c>
      <c r="B15" t="str">
        <f>TEXT(Setup!B14,"")</f>
        <v>Mixed</v>
      </c>
      <c r="C15" s="6" t="s">
        <v>81</v>
      </c>
      <c r="D15" s="6"/>
      <c r="E15" s="4">
        <f t="shared" si="6"/>
        <v>1.238425925925926E-3</v>
      </c>
      <c r="F15" cm="1">
        <f t="array" ref="F15">IF(ISNUMBER(E15),SUMPRODUCT((B$3:B$52=B15)*(E$3:E$52&lt;E15))+1,"")</f>
        <v>6</v>
      </c>
      <c r="G15">
        <f>_xlfn.XLOOKUP(A15,Run!A:A,Run!E:E,"")</f>
        <v>1.3198559670781892E-2</v>
      </c>
      <c r="H15" cm="1">
        <f t="array" ref="H15">IF(E15&lt;&gt;"",SUMPRODUCT((B$3:B$52=B15)*(I$3:I$52&lt;I15))+1,"")</f>
        <v>6</v>
      </c>
      <c r="I15">
        <f t="shared" si="7"/>
        <v>6.0131985596707818</v>
      </c>
      <c r="J15" t="b">
        <f t="shared" si="8"/>
        <v>1</v>
      </c>
      <c r="K15" t="e">
        <f t="shared" si="8"/>
        <v>#VALUE!</v>
      </c>
      <c r="L15" s="29"/>
      <c r="M15" t="str">
        <f t="shared" si="9"/>
        <v/>
      </c>
      <c r="O15" s="4" t="str">
        <f t="shared" si="10"/>
        <v/>
      </c>
      <c r="P15" s="29"/>
      <c r="Q15" t="str">
        <f t="shared" si="11"/>
        <v/>
      </c>
      <c r="S15" s="4" t="str">
        <f t="shared" si="12"/>
        <v/>
      </c>
      <c r="T15" s="29"/>
      <c r="U15" t="str">
        <f t="shared" si="13"/>
        <v/>
      </c>
      <c r="W15" s="4" t="str">
        <f t="shared" si="14"/>
        <v/>
      </c>
    </row>
    <row r="16" spans="1:23" x14ac:dyDescent="0.3">
      <c r="A16" t="str">
        <f>TEXT(Setup!A15,"")</f>
        <v>Raider 1</v>
      </c>
      <c r="B16" t="str">
        <f>TEXT(Setup!B15,"")</f>
        <v>Mixed</v>
      </c>
      <c r="C16" s="6" t="s">
        <v>89</v>
      </c>
      <c r="D16" s="6"/>
      <c r="E16" s="4">
        <f t="shared" si="6"/>
        <v>1.0532407407407407E-3</v>
      </c>
      <c r="F16" cm="1">
        <f t="array" ref="F16">IF(ISNUMBER(E16),SUMPRODUCT((B$3:B$52=B16)*(E$3:E$52&lt;E16))+1,"")</f>
        <v>2</v>
      </c>
      <c r="G16">
        <f>_xlfn.XLOOKUP(A16,Run!A:A,Run!E:E,"")</f>
        <v>1.0096180555555554E-2</v>
      </c>
      <c r="H16" cm="1">
        <f t="array" ref="H16">IF(E16&lt;&gt;"",SUMPRODUCT((B$3:B$52=B16)*(I$3:I$52&lt;I16))+1,"")</f>
        <v>2</v>
      </c>
      <c r="I16">
        <f t="shared" si="7"/>
        <v>2.0100961805555557</v>
      </c>
      <c r="J16" t="b">
        <f t="shared" si="8"/>
        <v>1</v>
      </c>
      <c r="K16" t="e">
        <f t="shared" si="8"/>
        <v>#VALUE!</v>
      </c>
      <c r="L16" s="29"/>
      <c r="M16" t="str">
        <f t="shared" si="9"/>
        <v/>
      </c>
      <c r="O16" s="4" t="str">
        <f t="shared" si="10"/>
        <v/>
      </c>
      <c r="P16" s="29"/>
      <c r="Q16" t="str">
        <f t="shared" si="11"/>
        <v/>
      </c>
      <c r="S16" s="4" t="str">
        <f t="shared" si="12"/>
        <v/>
      </c>
      <c r="T16" s="29"/>
      <c r="U16" t="str">
        <f t="shared" si="13"/>
        <v/>
      </c>
      <c r="W16" s="4" t="str">
        <f t="shared" si="14"/>
        <v/>
      </c>
    </row>
    <row r="17" spans="1:23" x14ac:dyDescent="0.3">
      <c r="A17" t="str">
        <f>TEXT(Setup!A16,"")</f>
        <v>Raider 2</v>
      </c>
      <c r="B17" t="str">
        <f>TEXT(Setup!B16,"")</f>
        <v>Mixed</v>
      </c>
      <c r="C17" s="6" t="s">
        <v>88</v>
      </c>
      <c r="D17" s="6"/>
      <c r="E17" s="4">
        <f t="shared" si="6"/>
        <v>1.712962962962963E-3</v>
      </c>
      <c r="F17" cm="1">
        <f t="array" ref="F17">IF(ISNUMBER(E17),SUMPRODUCT((B$3:B$52=B17)*(E$3:E$52&lt;E17))+1,"")</f>
        <v>7</v>
      </c>
      <c r="G17">
        <f>_xlfn.XLOOKUP(A17,Run!A:A,Run!E:E,"")</f>
        <v>1.2997685185185185E-2</v>
      </c>
      <c r="H17" cm="1">
        <f t="array" ref="H17">IF(E17&lt;&gt;"",SUMPRODUCT((B$3:B$52=B17)*(I$3:I$52&lt;I17))+1,"")</f>
        <v>7</v>
      </c>
      <c r="I17">
        <f t="shared" si="7"/>
        <v>7.0129976851851854</v>
      </c>
      <c r="J17" t="b">
        <f t="shared" si="8"/>
        <v>1</v>
      </c>
      <c r="K17" t="e">
        <f t="shared" si="8"/>
        <v>#VALUE!</v>
      </c>
      <c r="L17" s="29"/>
      <c r="M17" t="str">
        <f t="shared" si="9"/>
        <v/>
      </c>
      <c r="O17" s="4" t="str">
        <f t="shared" si="10"/>
        <v/>
      </c>
      <c r="P17" s="29"/>
      <c r="Q17" t="str">
        <f t="shared" si="11"/>
        <v/>
      </c>
      <c r="S17" s="4" t="str">
        <f t="shared" si="12"/>
        <v/>
      </c>
      <c r="T17" s="29"/>
      <c r="U17" t="str">
        <f t="shared" si="13"/>
        <v/>
      </c>
      <c r="W17" s="4" t="str">
        <f t="shared" si="14"/>
        <v/>
      </c>
    </row>
    <row r="18" spans="1:23" x14ac:dyDescent="0.3">
      <c r="A18" t="str">
        <f>TEXT(Setup!A17,"")</f>
        <v/>
      </c>
      <c r="B18" t="str">
        <f>TEXT(Setup!B17,"")</f>
        <v/>
      </c>
      <c r="C18" s="6"/>
      <c r="D18" s="6"/>
      <c r="E18" s="4" t="str">
        <f t="shared" si="6"/>
        <v/>
      </c>
      <c r="F18" t="str" cm="1">
        <f t="array" ref="F18">IF(ISNUMBER(E18),SUMPRODUCT((B$3:B$52=B18)*(E$3:E$52&lt;E18))+1,"")</f>
        <v/>
      </c>
      <c r="G18" t="str">
        <f>_xlfn.XLOOKUP(A18,Run!A:A,Run!E:E,"")</f>
        <v/>
      </c>
      <c r="H18" t="str" cm="1">
        <f t="array" ref="H18">IF(E18&lt;&gt;"",SUMPRODUCT((B$3:B$52=B18)*(I$3:I$52&lt;I18))+1,"")</f>
        <v/>
      </c>
      <c r="I18" t="str">
        <f t="shared" si="7"/>
        <v/>
      </c>
      <c r="J18" t="e">
        <f t="shared" si="8"/>
        <v>#VALUE!</v>
      </c>
      <c r="K18" t="e">
        <f t="shared" si="8"/>
        <v>#VALUE!</v>
      </c>
      <c r="L18" s="29"/>
      <c r="M18" t="str">
        <f t="shared" si="9"/>
        <v/>
      </c>
      <c r="O18" s="4" t="str">
        <f t="shared" si="10"/>
        <v/>
      </c>
      <c r="P18" s="29"/>
      <c r="Q18" t="str">
        <f t="shared" si="11"/>
        <v/>
      </c>
      <c r="S18" s="4" t="str">
        <f t="shared" si="12"/>
        <v/>
      </c>
      <c r="T18" s="29"/>
      <c r="U18" t="str">
        <f t="shared" si="13"/>
        <v/>
      </c>
      <c r="W18" s="4" t="str">
        <f t="shared" si="14"/>
        <v/>
      </c>
    </row>
    <row r="19" spans="1:23" x14ac:dyDescent="0.3">
      <c r="A19" t="str">
        <f>TEXT(Setup!A18,"")</f>
        <v/>
      </c>
      <c r="B19" t="str">
        <f>TEXT(Setup!B18,"")</f>
        <v/>
      </c>
      <c r="C19" s="6"/>
      <c r="D19" s="6"/>
      <c r="E19" s="4" t="str">
        <f t="shared" si="6"/>
        <v/>
      </c>
      <c r="F19" t="str" cm="1">
        <f t="array" ref="F19">IF(ISNUMBER(E19),SUMPRODUCT((B$3:B$52=B19)*(E$3:E$52&lt;E19))+1,"")</f>
        <v/>
      </c>
      <c r="G19" t="str">
        <f>_xlfn.XLOOKUP(A19,Run!A:A,Run!E:E,"")</f>
        <v/>
      </c>
      <c r="H19" t="str" cm="1">
        <f t="array" ref="H19">IF(E19&lt;&gt;"",SUMPRODUCT((B$3:B$52=B19)*(I$3:I$52&lt;I19))+1,"")</f>
        <v/>
      </c>
      <c r="I19" t="str">
        <f t="shared" si="7"/>
        <v/>
      </c>
      <c r="J19" t="e">
        <f t="shared" si="8"/>
        <v>#VALUE!</v>
      </c>
      <c r="K19" t="e">
        <f t="shared" si="8"/>
        <v>#VALUE!</v>
      </c>
      <c r="L19" s="29"/>
      <c r="M19" t="str">
        <f t="shared" si="9"/>
        <v/>
      </c>
      <c r="O19" s="4" t="str">
        <f t="shared" si="10"/>
        <v/>
      </c>
      <c r="P19" s="29"/>
      <c r="Q19" t="str">
        <f t="shared" si="11"/>
        <v/>
      </c>
      <c r="S19" s="4" t="str">
        <f t="shared" si="12"/>
        <v/>
      </c>
      <c r="T19" s="29"/>
      <c r="U19" t="str">
        <f t="shared" si="13"/>
        <v/>
      </c>
      <c r="W19" s="4" t="str">
        <f t="shared" si="14"/>
        <v/>
      </c>
    </row>
    <row r="20" spans="1:23" x14ac:dyDescent="0.3">
      <c r="A20" t="str">
        <f>TEXT(Setup!A19,"")</f>
        <v/>
      </c>
      <c r="B20" t="str">
        <f>TEXT(Setup!B19,"")</f>
        <v/>
      </c>
      <c r="C20" s="6"/>
      <c r="D20" s="6"/>
      <c r="E20" s="4" t="str">
        <f t="shared" si="6"/>
        <v/>
      </c>
      <c r="F20" t="str" cm="1">
        <f t="array" ref="F20">IF(ISNUMBER(E20),SUMPRODUCT((B$3:B$52=B20)*(E$3:E$52&lt;E20))+1,"")</f>
        <v/>
      </c>
      <c r="G20" t="str">
        <f>_xlfn.XLOOKUP(A20,Run!A:A,Run!E:E,"")</f>
        <v/>
      </c>
      <c r="H20" t="str" cm="1">
        <f t="array" ref="H20">IF(E20&lt;&gt;"",SUMPRODUCT((B$3:B$52=B20)*(I$3:I$52&lt;I20))+1,"")</f>
        <v/>
      </c>
      <c r="I20" t="str">
        <f t="shared" si="7"/>
        <v/>
      </c>
      <c r="J20" t="e">
        <f t="shared" si="8"/>
        <v>#VALUE!</v>
      </c>
      <c r="K20" t="e">
        <f t="shared" si="8"/>
        <v>#VALUE!</v>
      </c>
      <c r="L20" s="29"/>
      <c r="M20" t="str">
        <f t="shared" si="9"/>
        <v/>
      </c>
      <c r="O20" s="4" t="str">
        <f t="shared" si="10"/>
        <v/>
      </c>
      <c r="P20" s="29"/>
      <c r="Q20" t="str">
        <f t="shared" si="11"/>
        <v/>
      </c>
      <c r="S20" s="4" t="str">
        <f t="shared" si="12"/>
        <v/>
      </c>
      <c r="T20" s="29"/>
      <c r="U20" t="str">
        <f t="shared" si="13"/>
        <v/>
      </c>
      <c r="W20" s="4" t="str">
        <f t="shared" si="14"/>
        <v/>
      </c>
    </row>
    <row r="21" spans="1:23" x14ac:dyDescent="0.3">
      <c r="A21" t="str">
        <f>TEXT(Setup!A20,"")</f>
        <v/>
      </c>
      <c r="B21" t="str">
        <f>TEXT(Setup!B20,"")</f>
        <v/>
      </c>
      <c r="C21" s="6"/>
      <c r="D21" s="6"/>
      <c r="E21" s="4" t="str">
        <f t="shared" si="6"/>
        <v/>
      </c>
      <c r="F21" t="str" cm="1">
        <f t="array" ref="F21">IF(ISNUMBER(E21),SUMPRODUCT((B$3:B$52=B21)*(E$3:E$52&lt;E21))+1,"")</f>
        <v/>
      </c>
      <c r="G21" t="str">
        <f>_xlfn.XLOOKUP(A21,Run!A:A,Run!E:E,"")</f>
        <v/>
      </c>
      <c r="H21" t="str" cm="1">
        <f t="array" ref="H21">IF(E21&lt;&gt;"",SUMPRODUCT((B$3:B$52=B21)*(I$3:I$52&lt;I21))+1,"")</f>
        <v/>
      </c>
      <c r="I21" t="str">
        <f t="shared" si="7"/>
        <v/>
      </c>
      <c r="J21" t="e">
        <f t="shared" si="8"/>
        <v>#VALUE!</v>
      </c>
      <c r="K21" t="e">
        <f t="shared" si="8"/>
        <v>#VALUE!</v>
      </c>
      <c r="L21" s="29"/>
      <c r="M21" t="str">
        <f t="shared" si="9"/>
        <v/>
      </c>
      <c r="O21" s="4" t="str">
        <f t="shared" si="10"/>
        <v/>
      </c>
      <c r="P21" s="29"/>
      <c r="Q21" t="str">
        <f t="shared" si="11"/>
        <v/>
      </c>
      <c r="S21" s="4" t="str">
        <f t="shared" si="12"/>
        <v/>
      </c>
      <c r="T21" s="29"/>
      <c r="U21" t="str">
        <f t="shared" si="13"/>
        <v/>
      </c>
      <c r="W21" s="4" t="str">
        <f t="shared" si="14"/>
        <v/>
      </c>
    </row>
    <row r="22" spans="1:23" x14ac:dyDescent="0.3">
      <c r="A22" t="str">
        <f>TEXT(Setup!A21,"")</f>
        <v/>
      </c>
      <c r="B22" t="str">
        <f>TEXT(Setup!B21,"")</f>
        <v/>
      </c>
      <c r="C22" s="6"/>
      <c r="D22" s="6"/>
      <c r="E22" s="4" t="str">
        <f t="shared" si="6"/>
        <v/>
      </c>
      <c r="F22" t="str" cm="1">
        <f t="array" ref="F22">IF(ISNUMBER(E22),SUMPRODUCT((B$3:B$52=B22)*(E$3:E$52&lt;E22))+1,"")</f>
        <v/>
      </c>
      <c r="G22" t="str">
        <f>_xlfn.XLOOKUP(A22,Run!A:A,Run!E:E,"")</f>
        <v/>
      </c>
      <c r="H22" t="str" cm="1">
        <f t="array" ref="H22">IF(E22&lt;&gt;"",SUMPRODUCT((B$3:B$52=B22)*(I$3:I$52&lt;I22))+1,"")</f>
        <v/>
      </c>
      <c r="I22" t="str">
        <f t="shared" si="7"/>
        <v/>
      </c>
      <c r="J22" t="e">
        <f t="shared" si="8"/>
        <v>#VALUE!</v>
      </c>
      <c r="K22" t="e">
        <f t="shared" si="8"/>
        <v>#VALUE!</v>
      </c>
      <c r="L22" s="29"/>
      <c r="M22" t="str">
        <f t="shared" si="9"/>
        <v/>
      </c>
      <c r="O22" s="4" t="str">
        <f t="shared" si="10"/>
        <v/>
      </c>
      <c r="P22" s="29"/>
      <c r="Q22" t="str">
        <f t="shared" si="11"/>
        <v/>
      </c>
      <c r="S22" s="4" t="str">
        <f t="shared" si="12"/>
        <v/>
      </c>
      <c r="T22" s="29"/>
      <c r="U22" t="str">
        <f t="shared" si="13"/>
        <v/>
      </c>
      <c r="W22" s="4" t="str">
        <f t="shared" si="14"/>
        <v/>
      </c>
    </row>
    <row r="23" spans="1:23" x14ac:dyDescent="0.3">
      <c r="A23" t="str">
        <f>TEXT(Setup!A22,"")</f>
        <v/>
      </c>
      <c r="B23" t="str">
        <f>TEXT(Setup!B22,"")</f>
        <v/>
      </c>
      <c r="C23" s="6"/>
      <c r="D23" s="6"/>
      <c r="E23" s="4" t="str">
        <f t="shared" si="6"/>
        <v/>
      </c>
      <c r="F23" t="str" cm="1">
        <f t="array" ref="F23">IF(ISNUMBER(E23),SUMPRODUCT((B$3:B$52=B23)*(E$3:E$52&lt;E23))+1,"")</f>
        <v/>
      </c>
      <c r="G23" t="str">
        <f>_xlfn.XLOOKUP(A23,Run!A:A,Run!E:E,"")</f>
        <v/>
      </c>
      <c r="H23" t="str" cm="1">
        <f t="array" ref="H23">IF(E23&lt;&gt;"",SUMPRODUCT((B$3:B$52=B23)*(I$3:I$52&lt;I23))+1,"")</f>
        <v/>
      </c>
      <c r="I23" t="str">
        <f t="shared" si="7"/>
        <v/>
      </c>
      <c r="J23" t="e">
        <f t="shared" si="8"/>
        <v>#VALUE!</v>
      </c>
      <c r="K23" t="e">
        <f t="shared" si="8"/>
        <v>#VALUE!</v>
      </c>
      <c r="L23" s="29"/>
      <c r="M23" t="str">
        <f t="shared" si="9"/>
        <v/>
      </c>
      <c r="O23" s="4" t="str">
        <f t="shared" si="10"/>
        <v/>
      </c>
      <c r="P23" s="29"/>
      <c r="Q23" t="str">
        <f t="shared" si="11"/>
        <v/>
      </c>
      <c r="S23" s="4" t="str">
        <f t="shared" si="12"/>
        <v/>
      </c>
      <c r="T23" s="29"/>
      <c r="U23" t="str">
        <f t="shared" si="13"/>
        <v/>
      </c>
      <c r="W23" s="4" t="str">
        <f t="shared" si="14"/>
        <v/>
      </c>
    </row>
    <row r="24" spans="1:23" x14ac:dyDescent="0.3">
      <c r="A24" t="str">
        <f>TEXT(Setup!A23,"")</f>
        <v/>
      </c>
      <c r="B24" t="str">
        <f>TEXT(Setup!B23,"")</f>
        <v/>
      </c>
      <c r="C24" s="6"/>
      <c r="D24" s="6"/>
      <c r="E24" s="4" t="str">
        <f t="shared" si="6"/>
        <v/>
      </c>
      <c r="F24" t="str" cm="1">
        <f t="array" ref="F24">IF(ISNUMBER(E24),SUMPRODUCT((B$3:B$52=B24)*(E$3:E$52&lt;E24))+1,"")</f>
        <v/>
      </c>
      <c r="G24" t="str">
        <f>_xlfn.XLOOKUP(A24,Run!A:A,Run!E:E,"")</f>
        <v/>
      </c>
      <c r="H24" t="str" cm="1">
        <f t="array" ref="H24">IF(E24&lt;&gt;"",SUMPRODUCT((B$3:B$52=B24)*(I$3:I$52&lt;I24))+1,"")</f>
        <v/>
      </c>
      <c r="I24" t="str">
        <f t="shared" si="7"/>
        <v/>
      </c>
      <c r="J24" t="e">
        <f t="shared" si="8"/>
        <v>#VALUE!</v>
      </c>
      <c r="K24" t="e">
        <f t="shared" si="8"/>
        <v>#VALUE!</v>
      </c>
      <c r="L24" s="29"/>
      <c r="M24" t="str">
        <f t="shared" si="9"/>
        <v/>
      </c>
      <c r="O24" s="4" t="str">
        <f t="shared" si="10"/>
        <v/>
      </c>
      <c r="P24" s="29"/>
      <c r="Q24" t="str">
        <f t="shared" si="11"/>
        <v/>
      </c>
      <c r="S24" s="4" t="str">
        <f t="shared" si="12"/>
        <v/>
      </c>
      <c r="T24" s="29"/>
      <c r="U24" t="str">
        <f t="shared" si="13"/>
        <v/>
      </c>
      <c r="W24" s="4" t="str">
        <f t="shared" si="14"/>
        <v/>
      </c>
    </row>
    <row r="25" spans="1:23" x14ac:dyDescent="0.3">
      <c r="A25" t="str">
        <f>TEXT(Setup!A24,"")</f>
        <v/>
      </c>
      <c r="B25" t="str">
        <f>TEXT(Setup!B24,"")</f>
        <v/>
      </c>
      <c r="C25" s="6"/>
      <c r="D25" s="6"/>
      <c r="E25" s="4" t="str">
        <f t="shared" si="6"/>
        <v/>
      </c>
      <c r="F25" t="str" cm="1">
        <f t="array" ref="F25">IF(ISNUMBER(E25),SUMPRODUCT((B$3:B$52=B25)*(E$3:E$52&lt;E25))+1,"")</f>
        <v/>
      </c>
      <c r="G25" t="str">
        <f>_xlfn.XLOOKUP(A25,Run!A:A,Run!E:E,"")</f>
        <v/>
      </c>
      <c r="H25" t="str" cm="1">
        <f t="array" ref="H25">IF(E25&lt;&gt;"",SUMPRODUCT((B$3:B$52=B25)*(I$3:I$52&lt;I25))+1,"")</f>
        <v/>
      </c>
      <c r="I25" t="str">
        <f t="shared" si="7"/>
        <v/>
      </c>
      <c r="J25" t="e">
        <f t="shared" si="8"/>
        <v>#VALUE!</v>
      </c>
      <c r="K25" t="e">
        <f t="shared" si="8"/>
        <v>#VALUE!</v>
      </c>
      <c r="L25" s="29"/>
      <c r="M25" t="str">
        <f t="shared" si="9"/>
        <v/>
      </c>
      <c r="O25" s="4" t="str">
        <f t="shared" si="10"/>
        <v/>
      </c>
      <c r="P25" s="29"/>
      <c r="Q25" t="str">
        <f t="shared" si="11"/>
        <v/>
      </c>
      <c r="S25" s="4" t="str">
        <f t="shared" si="12"/>
        <v/>
      </c>
      <c r="T25" s="29"/>
      <c r="U25" t="str">
        <f t="shared" si="13"/>
        <v/>
      </c>
      <c r="W25" s="4" t="str">
        <f t="shared" si="14"/>
        <v/>
      </c>
    </row>
    <row r="26" spans="1:23" x14ac:dyDescent="0.3">
      <c r="A26" t="str">
        <f>TEXT(Setup!A25,"")</f>
        <v/>
      </c>
      <c r="B26" t="str">
        <f>TEXT(Setup!B25,"")</f>
        <v/>
      </c>
      <c r="C26" s="6"/>
      <c r="D26" s="6"/>
      <c r="E26" s="4" t="str">
        <f t="shared" si="6"/>
        <v/>
      </c>
      <c r="F26" t="str" cm="1">
        <f t="array" ref="F26">IF(ISNUMBER(E26),SUMPRODUCT((B$3:B$52=B26)*(E$3:E$52&lt;E26))+1,"")</f>
        <v/>
      </c>
      <c r="G26" t="str">
        <f>_xlfn.XLOOKUP(A26,Run!A:A,Run!E:E,"")</f>
        <v/>
      </c>
      <c r="H26" t="str" cm="1">
        <f t="array" ref="H26">IF(E26&lt;&gt;"",SUMPRODUCT((B$3:B$52=B26)*(I$3:I$52&lt;I26))+1,"")</f>
        <v/>
      </c>
      <c r="I26" t="str">
        <f t="shared" si="7"/>
        <v/>
      </c>
      <c r="J26" t="e">
        <f t="shared" si="8"/>
        <v>#VALUE!</v>
      </c>
      <c r="K26" t="e">
        <f t="shared" si="8"/>
        <v>#VALUE!</v>
      </c>
      <c r="L26" s="29"/>
      <c r="M26" t="str">
        <f t="shared" si="9"/>
        <v/>
      </c>
      <c r="O26" s="4" t="str">
        <f t="shared" si="10"/>
        <v/>
      </c>
      <c r="P26" s="29"/>
      <c r="Q26" t="str">
        <f t="shared" si="11"/>
        <v/>
      </c>
      <c r="S26" s="4" t="str">
        <f t="shared" si="12"/>
        <v/>
      </c>
      <c r="T26" s="29"/>
      <c r="U26" t="str">
        <f t="shared" si="13"/>
        <v/>
      </c>
      <c r="W26" s="4" t="str">
        <f t="shared" si="14"/>
        <v/>
      </c>
    </row>
    <row r="27" spans="1:23" x14ac:dyDescent="0.3">
      <c r="A27" t="str">
        <f>TEXT(Setup!A26,"")</f>
        <v/>
      </c>
      <c r="B27" t="str">
        <f>TEXT(Setup!B26,"")</f>
        <v/>
      </c>
      <c r="C27" s="6"/>
      <c r="D27" s="6"/>
      <c r="E27" s="4" t="str">
        <f t="shared" si="6"/>
        <v/>
      </c>
      <c r="F27" t="str" cm="1">
        <f t="array" ref="F27">IF(ISNUMBER(E27),SUMPRODUCT((B$3:B$52=B27)*(E$3:E$52&lt;E27))+1,"")</f>
        <v/>
      </c>
      <c r="G27" t="str">
        <f>_xlfn.XLOOKUP(A27,Run!A:A,Run!E:E,"")</f>
        <v/>
      </c>
      <c r="H27" t="str" cm="1">
        <f t="array" ref="H27">IF(E27&lt;&gt;"",SUMPRODUCT((B$3:B$52=B27)*(I$3:I$52&lt;I27))+1,"")</f>
        <v/>
      </c>
      <c r="I27" t="str">
        <f t="shared" si="7"/>
        <v/>
      </c>
      <c r="J27" t="e">
        <f t="shared" si="8"/>
        <v>#VALUE!</v>
      </c>
      <c r="K27" t="e">
        <f t="shared" si="8"/>
        <v>#VALUE!</v>
      </c>
      <c r="L27" s="29"/>
      <c r="M27" t="str">
        <f t="shared" si="9"/>
        <v/>
      </c>
      <c r="O27" s="4" t="str">
        <f t="shared" si="10"/>
        <v/>
      </c>
      <c r="P27" s="29"/>
      <c r="Q27" t="str">
        <f t="shared" si="11"/>
        <v/>
      </c>
      <c r="S27" s="4" t="str">
        <f t="shared" si="12"/>
        <v/>
      </c>
      <c r="T27" s="29"/>
      <c r="U27" t="str">
        <f t="shared" si="13"/>
        <v/>
      </c>
      <c r="W27" s="4" t="str">
        <f t="shared" si="14"/>
        <v/>
      </c>
    </row>
    <row r="28" spans="1:23" x14ac:dyDescent="0.3">
      <c r="A28" t="str">
        <f>TEXT(Setup!A27,"")</f>
        <v/>
      </c>
      <c r="B28" t="str">
        <f>TEXT(Setup!B27,"")</f>
        <v/>
      </c>
      <c r="C28" s="6"/>
      <c r="D28" s="6"/>
      <c r="E28" s="4" t="str">
        <f t="shared" si="6"/>
        <v/>
      </c>
      <c r="F28" t="str" cm="1">
        <f t="array" ref="F28">IF(ISNUMBER(E28),SUMPRODUCT((B$3:B$52=B28)*(E$3:E$52&lt;E28))+1,"")</f>
        <v/>
      </c>
      <c r="G28" t="str">
        <f>_xlfn.XLOOKUP(A28,Run!A:A,Run!E:E,"")</f>
        <v/>
      </c>
      <c r="H28" t="str" cm="1">
        <f t="array" ref="H28">IF(E28&lt;&gt;"",SUMPRODUCT((B$3:B$52=B28)*(I$3:I$52&lt;I28))+1,"")</f>
        <v/>
      </c>
      <c r="I28" t="str">
        <f t="shared" si="7"/>
        <v/>
      </c>
      <c r="J28" t="e">
        <f t="shared" si="8"/>
        <v>#VALUE!</v>
      </c>
      <c r="K28" t="e">
        <f t="shared" si="8"/>
        <v>#VALUE!</v>
      </c>
      <c r="L28" s="29"/>
      <c r="M28" t="str">
        <f t="shared" si="9"/>
        <v/>
      </c>
      <c r="O28" s="4" t="str">
        <f t="shared" si="10"/>
        <v/>
      </c>
      <c r="P28" s="29"/>
      <c r="Q28" t="str">
        <f t="shared" si="11"/>
        <v/>
      </c>
      <c r="S28" s="4" t="str">
        <f t="shared" si="12"/>
        <v/>
      </c>
      <c r="T28" s="29"/>
      <c r="U28" t="str">
        <f t="shared" si="13"/>
        <v/>
      </c>
      <c r="W28" s="4" t="str">
        <f t="shared" si="14"/>
        <v/>
      </c>
    </row>
    <row r="29" spans="1:23" x14ac:dyDescent="0.3">
      <c r="A29" t="str">
        <f>TEXT(Setup!A28,"")</f>
        <v/>
      </c>
      <c r="B29" t="str">
        <f>TEXT(Setup!B28,"")</f>
        <v/>
      </c>
      <c r="C29" s="6"/>
      <c r="D29" s="6"/>
      <c r="E29" s="4" t="str">
        <f t="shared" si="6"/>
        <v/>
      </c>
      <c r="F29" t="str" cm="1">
        <f t="array" ref="F29">IF(ISNUMBER(E29),SUMPRODUCT((B$3:B$52=B29)*(E$3:E$52&lt;E29))+1,"")</f>
        <v/>
      </c>
      <c r="G29" t="str">
        <f>_xlfn.XLOOKUP(A29,Run!A:A,Run!E:E,"")</f>
        <v/>
      </c>
      <c r="H29" t="str" cm="1">
        <f t="array" ref="H29">IF(E29&lt;&gt;"",SUMPRODUCT((B$3:B$52=B29)*(I$3:I$52&lt;I29))+1,"")</f>
        <v/>
      </c>
      <c r="I29" t="str">
        <f t="shared" si="7"/>
        <v/>
      </c>
      <c r="J29" t="e">
        <f t="shared" si="8"/>
        <v>#VALUE!</v>
      </c>
      <c r="K29" t="e">
        <f t="shared" si="8"/>
        <v>#VALUE!</v>
      </c>
      <c r="L29" s="29"/>
      <c r="M29" t="str">
        <f t="shared" si="9"/>
        <v/>
      </c>
      <c r="O29" s="4" t="str">
        <f t="shared" si="10"/>
        <v/>
      </c>
      <c r="P29" s="29"/>
      <c r="Q29" t="str">
        <f t="shared" si="11"/>
        <v/>
      </c>
      <c r="S29" s="4" t="str">
        <f t="shared" si="12"/>
        <v/>
      </c>
      <c r="T29" s="29"/>
      <c r="U29" t="str">
        <f t="shared" si="13"/>
        <v/>
      </c>
      <c r="W29" s="4" t="str">
        <f t="shared" si="14"/>
        <v/>
      </c>
    </row>
    <row r="30" spans="1:23" x14ac:dyDescent="0.3">
      <c r="A30" t="str">
        <f>TEXT(Setup!A29,"")</f>
        <v/>
      </c>
      <c r="B30" t="str">
        <f>TEXT(Setup!B29,"")</f>
        <v/>
      </c>
      <c r="C30" s="6"/>
      <c r="D30" s="6"/>
      <c r="E30" s="4" t="str">
        <f t="shared" si="6"/>
        <v/>
      </c>
      <c r="F30" t="str" cm="1">
        <f t="array" ref="F30">IF(ISNUMBER(E30),SUMPRODUCT((B$3:B$52=B30)*(E$3:E$52&lt;E30))+1,"")</f>
        <v/>
      </c>
      <c r="G30" t="str">
        <f>_xlfn.XLOOKUP(A30,Run!A:A,Run!E:E,"")</f>
        <v/>
      </c>
      <c r="H30" t="str" cm="1">
        <f t="array" ref="H30">IF(E30&lt;&gt;"",SUMPRODUCT((B$3:B$52=B30)*(I$3:I$52&lt;I30))+1,"")</f>
        <v/>
      </c>
      <c r="I30" t="str">
        <f t="shared" si="7"/>
        <v/>
      </c>
      <c r="J30" t="e">
        <f t="shared" si="8"/>
        <v>#VALUE!</v>
      </c>
      <c r="K30" t="e">
        <f t="shared" si="8"/>
        <v>#VALUE!</v>
      </c>
      <c r="L30" s="29"/>
      <c r="M30" t="str">
        <f t="shared" si="9"/>
        <v/>
      </c>
      <c r="O30" s="4" t="str">
        <f t="shared" si="10"/>
        <v/>
      </c>
      <c r="P30" s="29"/>
      <c r="Q30" t="str">
        <f t="shared" si="11"/>
        <v/>
      </c>
      <c r="S30" s="4" t="str">
        <f t="shared" si="12"/>
        <v/>
      </c>
      <c r="T30" s="29"/>
      <c r="U30" t="str">
        <f t="shared" si="13"/>
        <v/>
      </c>
      <c r="W30" s="4" t="str">
        <f t="shared" si="14"/>
        <v/>
      </c>
    </row>
    <row r="31" spans="1:23" x14ac:dyDescent="0.3">
      <c r="A31" t="str">
        <f>TEXT(Setup!A30,"")</f>
        <v/>
      </c>
      <c r="B31" t="str">
        <f>TEXT(Setup!B30,"")</f>
        <v/>
      </c>
      <c r="C31" s="6"/>
      <c r="D31" s="6"/>
      <c r="E31" s="4" t="str">
        <f t="shared" si="6"/>
        <v/>
      </c>
      <c r="F31" t="str" cm="1">
        <f t="array" ref="F31">IF(ISNUMBER(E31),SUMPRODUCT((B$3:B$52=B31)*(E$3:E$52&lt;E31))+1,"")</f>
        <v/>
      </c>
      <c r="G31" t="str">
        <f>_xlfn.XLOOKUP(A31,Run!A:A,Run!E:E,"")</f>
        <v/>
      </c>
      <c r="H31" t="str" cm="1">
        <f t="array" ref="H31">IF(E31&lt;&gt;"",SUMPRODUCT((B$3:B$52=B31)*(I$3:I$52&lt;I31))+1,"")</f>
        <v/>
      </c>
      <c r="I31" t="str">
        <f t="shared" si="7"/>
        <v/>
      </c>
      <c r="J31" t="e">
        <f t="shared" si="8"/>
        <v>#VALUE!</v>
      </c>
      <c r="K31" t="e">
        <f t="shared" si="8"/>
        <v>#VALUE!</v>
      </c>
      <c r="L31" s="29"/>
      <c r="M31" t="str">
        <f t="shared" si="9"/>
        <v/>
      </c>
      <c r="O31" s="4" t="str">
        <f t="shared" si="10"/>
        <v/>
      </c>
      <c r="P31" s="29"/>
      <c r="Q31" t="str">
        <f t="shared" si="11"/>
        <v/>
      </c>
      <c r="S31" s="4" t="str">
        <f t="shared" si="12"/>
        <v/>
      </c>
      <c r="T31" s="29"/>
      <c r="U31" t="str">
        <f t="shared" si="13"/>
        <v/>
      </c>
      <c r="W31" s="4" t="str">
        <f t="shared" si="14"/>
        <v/>
      </c>
    </row>
    <row r="32" spans="1:23" x14ac:dyDescent="0.3">
      <c r="A32" t="str">
        <f>TEXT(Setup!A31,"")</f>
        <v/>
      </c>
      <c r="B32" t="str">
        <f>TEXT(Setup!B31,"")</f>
        <v/>
      </c>
      <c r="C32" s="6"/>
      <c r="D32" s="6"/>
      <c r="E32" s="4" t="str">
        <f t="shared" si="6"/>
        <v/>
      </c>
      <c r="F32" t="str" cm="1">
        <f t="array" ref="F32">IF(ISNUMBER(E32),SUMPRODUCT((B$3:B$52=B32)*(E$3:E$52&lt;E32))+1,"")</f>
        <v/>
      </c>
      <c r="G32" t="str">
        <f>_xlfn.XLOOKUP(A32,Run!A:A,Run!E:E,"")</f>
        <v/>
      </c>
      <c r="H32" t="str" cm="1">
        <f t="array" ref="H32">IF(E32&lt;&gt;"",SUMPRODUCT((B$3:B$52=B32)*(I$3:I$52&lt;I32))+1,"")</f>
        <v/>
      </c>
      <c r="I32" t="str">
        <f t="shared" si="7"/>
        <v/>
      </c>
      <c r="J32" t="e">
        <f t="shared" si="8"/>
        <v>#VALUE!</v>
      </c>
      <c r="K32" t="e">
        <f t="shared" si="8"/>
        <v>#VALUE!</v>
      </c>
      <c r="L32" s="29"/>
      <c r="M32" t="str">
        <f t="shared" si="9"/>
        <v/>
      </c>
      <c r="O32" s="4" t="str">
        <f t="shared" si="10"/>
        <v/>
      </c>
      <c r="P32" s="29"/>
      <c r="Q32" t="str">
        <f t="shared" si="11"/>
        <v/>
      </c>
      <c r="S32" s="4" t="str">
        <f t="shared" si="12"/>
        <v/>
      </c>
      <c r="T32" s="29"/>
      <c r="U32" t="str">
        <f t="shared" si="13"/>
        <v/>
      </c>
      <c r="W32" s="4" t="str">
        <f t="shared" si="14"/>
        <v/>
      </c>
    </row>
    <row r="33" spans="1:23" x14ac:dyDescent="0.3">
      <c r="A33" t="str">
        <f>TEXT(Setup!A32,"")</f>
        <v/>
      </c>
      <c r="B33" t="str">
        <f>TEXT(Setup!B32,"")</f>
        <v/>
      </c>
      <c r="C33" s="6"/>
      <c r="D33" s="6"/>
      <c r="E33" s="4" t="str">
        <f t="shared" si="6"/>
        <v/>
      </c>
      <c r="F33" t="str" cm="1">
        <f t="array" ref="F33">IF(ISNUMBER(E33),SUMPRODUCT((B$3:B$52=B33)*(E$3:E$52&lt;E33))+1,"")</f>
        <v/>
      </c>
      <c r="G33" t="str">
        <f>_xlfn.XLOOKUP(A33,Run!A:A,Run!E:E,"")</f>
        <v/>
      </c>
      <c r="H33" t="str" cm="1">
        <f t="array" ref="H33">IF(E33&lt;&gt;"",SUMPRODUCT((B$3:B$52=B33)*(I$3:I$52&lt;I33))+1,"")</f>
        <v/>
      </c>
      <c r="I33" t="str">
        <f t="shared" si="7"/>
        <v/>
      </c>
      <c r="J33" t="e">
        <f t="shared" si="8"/>
        <v>#VALUE!</v>
      </c>
      <c r="K33" t="e">
        <f t="shared" si="8"/>
        <v>#VALUE!</v>
      </c>
      <c r="L33" s="29"/>
      <c r="M33" t="str">
        <f t="shared" si="9"/>
        <v/>
      </c>
      <c r="O33" s="4" t="str">
        <f t="shared" si="10"/>
        <v/>
      </c>
      <c r="P33" s="29"/>
      <c r="Q33" t="str">
        <f t="shared" si="11"/>
        <v/>
      </c>
      <c r="S33" s="4" t="str">
        <f t="shared" si="12"/>
        <v/>
      </c>
      <c r="T33" s="29"/>
      <c r="U33" t="str">
        <f t="shared" si="13"/>
        <v/>
      </c>
      <c r="W33" s="4" t="str">
        <f t="shared" si="14"/>
        <v/>
      </c>
    </row>
    <row r="34" spans="1:23" x14ac:dyDescent="0.3">
      <c r="A34" t="str">
        <f>TEXT(Setup!A33,"")</f>
        <v/>
      </c>
      <c r="B34" t="str">
        <f>TEXT(Setup!B33,"")</f>
        <v/>
      </c>
      <c r="C34" s="6"/>
      <c r="D34" s="6"/>
      <c r="E34" s="4" t="str">
        <f t="shared" si="6"/>
        <v/>
      </c>
      <c r="F34" t="str" cm="1">
        <f t="array" ref="F34">IF(ISNUMBER(E34),SUMPRODUCT((B$3:B$52=B34)*(E$3:E$52&lt;E34))+1,"")</f>
        <v/>
      </c>
      <c r="G34" t="str">
        <f>_xlfn.XLOOKUP(A34,Run!A:A,Run!E:E,"")</f>
        <v/>
      </c>
      <c r="H34" t="str" cm="1">
        <f t="array" ref="H34">IF(E34&lt;&gt;"",SUMPRODUCT((B$3:B$52=B34)*(I$3:I$52&lt;I34))+1,"")</f>
        <v/>
      </c>
      <c r="I34" t="str">
        <f t="shared" si="7"/>
        <v/>
      </c>
      <c r="J34" t="e">
        <f t="shared" si="8"/>
        <v>#VALUE!</v>
      </c>
      <c r="K34" t="e">
        <f t="shared" si="8"/>
        <v>#VALUE!</v>
      </c>
      <c r="L34" s="29"/>
      <c r="M34" t="str">
        <f t="shared" si="9"/>
        <v/>
      </c>
      <c r="O34" s="4" t="str">
        <f t="shared" si="10"/>
        <v/>
      </c>
      <c r="P34" s="29"/>
      <c r="Q34" t="str">
        <f t="shared" si="11"/>
        <v/>
      </c>
      <c r="S34" s="4" t="str">
        <f t="shared" si="12"/>
        <v/>
      </c>
      <c r="T34" s="29"/>
      <c r="U34" t="str">
        <f t="shared" si="13"/>
        <v/>
      </c>
      <c r="W34" s="4" t="str">
        <f t="shared" si="14"/>
        <v/>
      </c>
    </row>
    <row r="35" spans="1:23" x14ac:dyDescent="0.3">
      <c r="A35" t="str">
        <f>TEXT(Setup!A34,"")</f>
        <v/>
      </c>
      <c r="B35" t="str">
        <f>TEXT(Setup!B34,"")</f>
        <v/>
      </c>
      <c r="C35" s="6"/>
      <c r="D35" s="6"/>
      <c r="E35" s="4" t="str">
        <f t="shared" si="6"/>
        <v/>
      </c>
      <c r="F35" t="str" cm="1">
        <f t="array" ref="F35">IF(ISNUMBER(E35),SUMPRODUCT((B$3:B$52=B35)*(E$3:E$52&lt;E35))+1,"")</f>
        <v/>
      </c>
      <c r="G35" t="str">
        <f>_xlfn.XLOOKUP(A35,Run!A:A,Run!E:E,"")</f>
        <v/>
      </c>
      <c r="H35" t="str" cm="1">
        <f t="array" ref="H35">IF(E35&lt;&gt;"",SUMPRODUCT((B$3:B$52=B35)*(I$3:I$52&lt;I35))+1,"")</f>
        <v/>
      </c>
      <c r="I35" t="str">
        <f t="shared" si="7"/>
        <v/>
      </c>
      <c r="J35" t="e">
        <f t="shared" si="8"/>
        <v>#VALUE!</v>
      </c>
      <c r="K35" t="e">
        <f t="shared" si="8"/>
        <v>#VALUE!</v>
      </c>
      <c r="L35" s="29"/>
      <c r="M35" t="str">
        <f t="shared" si="9"/>
        <v/>
      </c>
      <c r="O35" s="4" t="str">
        <f t="shared" si="10"/>
        <v/>
      </c>
      <c r="P35" s="29"/>
      <c r="Q35" t="str">
        <f t="shared" si="11"/>
        <v/>
      </c>
      <c r="S35" s="4" t="str">
        <f t="shared" si="12"/>
        <v/>
      </c>
      <c r="T35" s="29"/>
      <c r="U35" t="str">
        <f t="shared" si="13"/>
        <v/>
      </c>
      <c r="W35" s="4" t="str">
        <f t="shared" si="14"/>
        <v/>
      </c>
    </row>
    <row r="36" spans="1:23" x14ac:dyDescent="0.3">
      <c r="A36" t="str">
        <f>TEXT(Setup!A35,"")</f>
        <v/>
      </c>
      <c r="B36" t="str">
        <f>TEXT(Setup!B35,"")</f>
        <v/>
      </c>
      <c r="C36" s="6"/>
      <c r="D36" s="6"/>
      <c r="E36" s="4" t="str">
        <f t="shared" si="6"/>
        <v/>
      </c>
      <c r="F36" t="str" cm="1">
        <f t="array" ref="F36">IF(ISNUMBER(E36),SUMPRODUCT((B$3:B$52=B36)*(E$3:E$52&lt;E36))+1,"")</f>
        <v/>
      </c>
      <c r="G36" t="str">
        <f>_xlfn.XLOOKUP(A36,Run!A:A,Run!E:E,"")</f>
        <v/>
      </c>
      <c r="H36" t="str" cm="1">
        <f t="array" ref="H36">IF(E36&lt;&gt;"",SUMPRODUCT((B$3:B$52=B36)*(I$3:I$52&lt;I36))+1,"")</f>
        <v/>
      </c>
      <c r="I36" t="str">
        <f t="shared" si="7"/>
        <v/>
      </c>
      <c r="J36" t="e">
        <f t="shared" si="8"/>
        <v>#VALUE!</v>
      </c>
      <c r="K36" t="e">
        <f t="shared" si="8"/>
        <v>#VALUE!</v>
      </c>
      <c r="L36" s="29"/>
      <c r="M36" t="str">
        <f t="shared" si="9"/>
        <v/>
      </c>
      <c r="O36" s="4" t="str">
        <f t="shared" si="10"/>
        <v/>
      </c>
      <c r="P36" s="29"/>
      <c r="Q36" t="str">
        <f t="shared" si="11"/>
        <v/>
      </c>
      <c r="S36" s="4" t="str">
        <f t="shared" si="12"/>
        <v/>
      </c>
      <c r="T36" s="29"/>
      <c r="U36" t="str">
        <f t="shared" si="13"/>
        <v/>
      </c>
      <c r="W36" s="4" t="str">
        <f t="shared" si="14"/>
        <v/>
      </c>
    </row>
    <row r="37" spans="1:23" x14ac:dyDescent="0.3">
      <c r="A37" t="str">
        <f>TEXT(Setup!A36,"")</f>
        <v/>
      </c>
      <c r="B37" t="str">
        <f>TEXT(Setup!B36,"")</f>
        <v/>
      </c>
      <c r="C37" s="6"/>
      <c r="D37" s="6"/>
      <c r="E37" s="4" t="str">
        <f t="shared" si="6"/>
        <v/>
      </c>
      <c r="F37" t="str" cm="1">
        <f t="array" ref="F37">IF(ISNUMBER(E37),SUMPRODUCT((B$3:B$52=B37)*(E$3:E$52&lt;E37))+1,"")</f>
        <v/>
      </c>
      <c r="G37" t="str">
        <f>_xlfn.XLOOKUP(A37,Run!A:A,Run!E:E,"")</f>
        <v/>
      </c>
      <c r="H37" t="str" cm="1">
        <f t="array" ref="H37">IF(E37&lt;&gt;"",SUMPRODUCT((B$3:B$52=B37)*(I$3:I$52&lt;I37))+1,"")</f>
        <v/>
      </c>
      <c r="I37" t="str">
        <f t="shared" si="7"/>
        <v/>
      </c>
      <c r="J37" t="e">
        <f t="shared" si="8"/>
        <v>#VALUE!</v>
      </c>
      <c r="K37" t="e">
        <f t="shared" si="8"/>
        <v>#VALUE!</v>
      </c>
      <c r="L37" s="29"/>
      <c r="M37" t="str">
        <f t="shared" si="9"/>
        <v/>
      </c>
      <c r="O37" s="4" t="str">
        <f t="shared" si="10"/>
        <v/>
      </c>
      <c r="P37" s="29"/>
      <c r="Q37" t="str">
        <f t="shared" si="11"/>
        <v/>
      </c>
      <c r="S37" s="4" t="str">
        <f t="shared" si="12"/>
        <v/>
      </c>
      <c r="T37" s="29"/>
      <c r="U37" t="str">
        <f t="shared" si="13"/>
        <v/>
      </c>
      <c r="W37" s="4" t="str">
        <f t="shared" si="14"/>
        <v/>
      </c>
    </row>
    <row r="38" spans="1:23" x14ac:dyDescent="0.3">
      <c r="A38" t="str">
        <f>TEXT(Setup!A37,"")</f>
        <v/>
      </c>
      <c r="B38" t="str">
        <f>TEXT(Setup!B37,"")</f>
        <v/>
      </c>
      <c r="C38" s="6"/>
      <c r="D38" s="6"/>
      <c r="E38" s="4" t="str">
        <f t="shared" si="6"/>
        <v/>
      </c>
      <c r="F38" t="str" cm="1">
        <f t="array" ref="F38">IF(ISNUMBER(E38),SUMPRODUCT((B$3:B$52=B38)*(E$3:E$52&lt;E38))+1,"")</f>
        <v/>
      </c>
      <c r="G38" t="str">
        <f>_xlfn.XLOOKUP(A38,Run!A:A,Run!E:E,"")</f>
        <v/>
      </c>
      <c r="H38" t="str" cm="1">
        <f t="array" ref="H38">IF(E38&lt;&gt;"",SUMPRODUCT((B$3:B$52=B38)*(I$3:I$52&lt;I38))+1,"")</f>
        <v/>
      </c>
      <c r="I38" t="str">
        <f t="shared" si="7"/>
        <v/>
      </c>
      <c r="J38" t="e">
        <f t="shared" si="8"/>
        <v>#VALUE!</v>
      </c>
      <c r="K38" t="e">
        <f t="shared" si="8"/>
        <v>#VALUE!</v>
      </c>
      <c r="L38" s="29"/>
      <c r="M38" t="str">
        <f t="shared" si="9"/>
        <v/>
      </c>
      <c r="O38" s="4" t="str">
        <f t="shared" si="10"/>
        <v/>
      </c>
      <c r="P38" s="29"/>
      <c r="Q38" t="str">
        <f t="shared" si="11"/>
        <v/>
      </c>
      <c r="S38" s="4" t="str">
        <f t="shared" si="12"/>
        <v/>
      </c>
      <c r="T38" s="29"/>
      <c r="U38" t="str">
        <f t="shared" si="13"/>
        <v/>
      </c>
      <c r="W38" s="4" t="str">
        <f t="shared" si="14"/>
        <v/>
      </c>
    </row>
    <row r="39" spans="1:23" x14ac:dyDescent="0.3">
      <c r="A39" t="str">
        <f>TEXT(Setup!A38,"")</f>
        <v/>
      </c>
      <c r="B39" t="str">
        <f>TEXT(Setup!B38,"")</f>
        <v/>
      </c>
      <c r="C39" s="6"/>
      <c r="D39" s="6"/>
      <c r="E39" s="4" t="str">
        <f t="shared" si="6"/>
        <v/>
      </c>
      <c r="F39" t="str" cm="1">
        <f t="array" ref="F39">IF(ISNUMBER(E39),SUMPRODUCT((B$3:B$52=B39)*(E$3:E$52&lt;E39))+1,"")</f>
        <v/>
      </c>
      <c r="G39" t="str">
        <f>_xlfn.XLOOKUP(A39,Run!A:A,Run!E:E,"")</f>
        <v/>
      </c>
      <c r="H39" t="str" cm="1">
        <f t="array" ref="H39">IF(E39&lt;&gt;"",SUMPRODUCT((B$3:B$52=B39)*(I$3:I$52&lt;I39))+1,"")</f>
        <v/>
      </c>
      <c r="I39" t="str">
        <f t="shared" si="7"/>
        <v/>
      </c>
      <c r="J39" t="e">
        <f t="shared" si="8"/>
        <v>#VALUE!</v>
      </c>
      <c r="K39" t="e">
        <f t="shared" si="8"/>
        <v>#VALUE!</v>
      </c>
      <c r="L39" s="29"/>
      <c r="M39" t="str">
        <f t="shared" si="9"/>
        <v/>
      </c>
      <c r="O39" s="4" t="str">
        <f t="shared" si="10"/>
        <v/>
      </c>
      <c r="P39" s="29"/>
      <c r="Q39" t="str">
        <f t="shared" si="11"/>
        <v/>
      </c>
      <c r="S39" s="4" t="str">
        <f t="shared" si="12"/>
        <v/>
      </c>
      <c r="T39" s="29"/>
      <c r="U39" t="str">
        <f t="shared" si="13"/>
        <v/>
      </c>
      <c r="W39" s="4" t="str">
        <f t="shared" si="14"/>
        <v/>
      </c>
    </row>
    <row r="40" spans="1:23" x14ac:dyDescent="0.3">
      <c r="A40" t="str">
        <f>TEXT(Setup!A39,"")</f>
        <v/>
      </c>
      <c r="B40" t="str">
        <f>TEXT(Setup!B39,"")</f>
        <v/>
      </c>
      <c r="C40" s="6"/>
      <c r="D40" s="6"/>
      <c r="E40" s="4" t="str">
        <f t="shared" si="6"/>
        <v/>
      </c>
      <c r="F40" t="str" cm="1">
        <f t="array" ref="F40">IF(ISNUMBER(E40),SUMPRODUCT((B$3:B$52=B40)*(E$3:E$52&lt;E40))+1,"")</f>
        <v/>
      </c>
      <c r="G40" t="str">
        <f>_xlfn.XLOOKUP(A40,Run!A:A,Run!E:E,"")</f>
        <v/>
      </c>
      <c r="H40" t="str" cm="1">
        <f t="array" ref="H40">IF(E40&lt;&gt;"",SUMPRODUCT((B$3:B$52=B40)*(I$3:I$52&lt;I40))+1,"")</f>
        <v/>
      </c>
      <c r="I40" t="str">
        <f t="shared" si="7"/>
        <v/>
      </c>
      <c r="J40" t="e">
        <f t="shared" si="8"/>
        <v>#VALUE!</v>
      </c>
      <c r="K40" t="e">
        <f t="shared" si="8"/>
        <v>#VALUE!</v>
      </c>
      <c r="L40" s="29"/>
      <c r="M40" t="str">
        <f t="shared" si="9"/>
        <v/>
      </c>
      <c r="O40" s="4" t="str">
        <f t="shared" si="10"/>
        <v/>
      </c>
      <c r="P40" s="29"/>
      <c r="Q40" t="str">
        <f t="shared" si="11"/>
        <v/>
      </c>
      <c r="S40" s="4" t="str">
        <f t="shared" si="12"/>
        <v/>
      </c>
      <c r="T40" s="29"/>
      <c r="U40" t="str">
        <f t="shared" si="13"/>
        <v/>
      </c>
      <c r="W40" s="4" t="str">
        <f t="shared" si="14"/>
        <v/>
      </c>
    </row>
    <row r="41" spans="1:23" x14ac:dyDescent="0.3">
      <c r="A41" t="str">
        <f>TEXT(Setup!A40,"")</f>
        <v/>
      </c>
      <c r="B41" t="str">
        <f>TEXT(Setup!B40,"")</f>
        <v/>
      </c>
      <c r="C41" s="6"/>
      <c r="D41" s="6"/>
      <c r="E41" s="4" t="str">
        <f t="shared" si="6"/>
        <v/>
      </c>
      <c r="F41" t="str" cm="1">
        <f t="array" ref="F41">IF(ISNUMBER(E41),SUMPRODUCT((B$3:B$52=B41)*(E$3:E$52&lt;E41))+1,"")</f>
        <v/>
      </c>
      <c r="G41" t="str">
        <f>_xlfn.XLOOKUP(A41,Run!A:A,Run!E:E,"")</f>
        <v/>
      </c>
      <c r="H41" t="str" cm="1">
        <f t="array" ref="H41">IF(E41&lt;&gt;"",SUMPRODUCT((B$3:B$52=B41)*(I$3:I$52&lt;I41))+1,"")</f>
        <v/>
      </c>
      <c r="I41" t="str">
        <f t="shared" si="7"/>
        <v/>
      </c>
      <c r="J41" t="e">
        <f t="shared" si="8"/>
        <v>#VALUE!</v>
      </c>
      <c r="K41" t="e">
        <f t="shared" si="8"/>
        <v>#VALUE!</v>
      </c>
      <c r="L41" s="29"/>
      <c r="M41" t="str">
        <f t="shared" si="9"/>
        <v/>
      </c>
      <c r="O41" s="4" t="str">
        <f t="shared" si="10"/>
        <v/>
      </c>
      <c r="P41" s="29"/>
      <c r="Q41" t="str">
        <f t="shared" si="11"/>
        <v/>
      </c>
      <c r="S41" s="4" t="str">
        <f t="shared" si="12"/>
        <v/>
      </c>
      <c r="T41" s="29"/>
      <c r="U41" t="str">
        <f t="shared" si="13"/>
        <v/>
      </c>
      <c r="W41" s="4" t="str">
        <f t="shared" si="14"/>
        <v/>
      </c>
    </row>
    <row r="42" spans="1:23" x14ac:dyDescent="0.3">
      <c r="A42" t="str">
        <f>TEXT(Setup!A41,"")</f>
        <v/>
      </c>
      <c r="B42" t="str">
        <f>TEXT(Setup!B41,"")</f>
        <v/>
      </c>
      <c r="C42" s="6"/>
      <c r="D42" s="6"/>
      <c r="E42" s="4" t="str">
        <f t="shared" si="6"/>
        <v/>
      </c>
      <c r="F42" t="str" cm="1">
        <f t="array" ref="F42">IF(ISNUMBER(E42),SUMPRODUCT((B$3:B$52=B42)*(E$3:E$52&lt;E42))+1,"")</f>
        <v/>
      </c>
      <c r="G42" t="str">
        <f>_xlfn.XLOOKUP(A42,Run!A:A,Run!E:E,"")</f>
        <v/>
      </c>
      <c r="H42" t="str" cm="1">
        <f t="array" ref="H42">IF(E42&lt;&gt;"",SUMPRODUCT((B$3:B$52=B42)*(I$3:I$52&lt;I42))+1,"")</f>
        <v/>
      </c>
      <c r="I42" t="str">
        <f t="shared" si="7"/>
        <v/>
      </c>
      <c r="J42" t="e">
        <f t="shared" si="8"/>
        <v>#VALUE!</v>
      </c>
      <c r="K42" t="e">
        <f t="shared" si="8"/>
        <v>#VALUE!</v>
      </c>
      <c r="L42" s="29"/>
      <c r="M42" t="str">
        <f t="shared" si="9"/>
        <v/>
      </c>
      <c r="O42" s="4" t="str">
        <f t="shared" si="10"/>
        <v/>
      </c>
      <c r="P42" s="29"/>
      <c r="Q42" t="str">
        <f t="shared" si="11"/>
        <v/>
      </c>
      <c r="S42" s="4" t="str">
        <f t="shared" si="12"/>
        <v/>
      </c>
      <c r="T42" s="29"/>
      <c r="U42" t="str">
        <f t="shared" si="13"/>
        <v/>
      </c>
      <c r="W42" s="4" t="str">
        <f t="shared" si="14"/>
        <v/>
      </c>
    </row>
    <row r="43" spans="1:23" x14ac:dyDescent="0.3">
      <c r="A43" t="str">
        <f>TEXT(Setup!A42,"")</f>
        <v/>
      </c>
      <c r="B43" t="str">
        <f>TEXT(Setup!B42,"")</f>
        <v/>
      </c>
      <c r="C43" s="6"/>
      <c r="D43" s="6"/>
      <c r="E43" s="4" t="str">
        <f t="shared" si="6"/>
        <v/>
      </c>
      <c r="F43" t="str" cm="1">
        <f t="array" ref="F43">IF(ISNUMBER(E43),SUMPRODUCT((B$3:B$52=B43)*(E$3:E$52&lt;E43))+1,"")</f>
        <v/>
      </c>
      <c r="G43" t="str">
        <f>_xlfn.XLOOKUP(A43,Run!A:A,Run!E:E,"")</f>
        <v/>
      </c>
      <c r="H43" t="str" cm="1">
        <f t="array" ref="H43">IF(E43&lt;&gt;"",SUMPRODUCT((B$3:B$52=B43)*(I$3:I$52&lt;I43))+1,"")</f>
        <v/>
      </c>
      <c r="I43" t="str">
        <f t="shared" si="7"/>
        <v/>
      </c>
      <c r="J43" t="e">
        <f t="shared" si="8"/>
        <v>#VALUE!</v>
      </c>
      <c r="K43" t="e">
        <f t="shared" si="8"/>
        <v>#VALUE!</v>
      </c>
      <c r="L43" s="29"/>
      <c r="M43" t="str">
        <f t="shared" si="9"/>
        <v/>
      </c>
      <c r="O43" s="4" t="str">
        <f t="shared" si="10"/>
        <v/>
      </c>
      <c r="P43" s="29"/>
      <c r="Q43" t="str">
        <f t="shared" si="11"/>
        <v/>
      </c>
      <c r="S43" s="4" t="str">
        <f t="shared" si="12"/>
        <v/>
      </c>
      <c r="T43" s="29"/>
      <c r="U43" t="str">
        <f t="shared" si="13"/>
        <v/>
      </c>
      <c r="W43" s="4" t="str">
        <f t="shared" si="14"/>
        <v/>
      </c>
    </row>
    <row r="44" spans="1:23" x14ac:dyDescent="0.3">
      <c r="A44" t="str">
        <f>TEXT(Setup!A43,"")</f>
        <v/>
      </c>
      <c r="B44" t="str">
        <f>TEXT(Setup!B43,"")</f>
        <v/>
      </c>
      <c r="C44" s="6"/>
      <c r="D44" s="6"/>
      <c r="E44" s="4" t="str">
        <f t="shared" si="6"/>
        <v/>
      </c>
      <c r="F44" t="str" cm="1">
        <f t="array" ref="F44">IF(ISNUMBER(E44),SUMPRODUCT((B$3:B$52=B44)*(E$3:E$52&lt;E44))+1,"")</f>
        <v/>
      </c>
      <c r="G44" t="str">
        <f>_xlfn.XLOOKUP(A44,Run!A:A,Run!E:E,"")</f>
        <v/>
      </c>
      <c r="H44" t="str" cm="1">
        <f t="array" ref="H44">IF(E44&lt;&gt;"",SUMPRODUCT((B$3:B$52=B44)*(I$3:I$52&lt;I44))+1,"")</f>
        <v/>
      </c>
      <c r="I44" t="str">
        <f t="shared" si="7"/>
        <v/>
      </c>
      <c r="J44" t="e">
        <f t="shared" si="8"/>
        <v>#VALUE!</v>
      </c>
      <c r="K44" t="e">
        <f t="shared" si="8"/>
        <v>#VALUE!</v>
      </c>
      <c r="L44" s="29"/>
      <c r="M44" t="str">
        <f t="shared" si="9"/>
        <v/>
      </c>
      <c r="O44" s="4" t="str">
        <f t="shared" si="10"/>
        <v/>
      </c>
      <c r="P44" s="29"/>
      <c r="Q44" t="str">
        <f t="shared" si="11"/>
        <v/>
      </c>
      <c r="S44" s="4" t="str">
        <f t="shared" si="12"/>
        <v/>
      </c>
      <c r="T44" s="29"/>
      <c r="U44" t="str">
        <f t="shared" si="13"/>
        <v/>
      </c>
      <c r="W44" s="4" t="str">
        <f t="shared" si="14"/>
        <v/>
      </c>
    </row>
    <row r="45" spans="1:23" x14ac:dyDescent="0.3">
      <c r="A45" t="str">
        <f>TEXT(Setup!A44,"")</f>
        <v/>
      </c>
      <c r="B45" t="str">
        <f>TEXT(Setup!B44,"")</f>
        <v/>
      </c>
      <c r="C45" s="6"/>
      <c r="D45" s="6"/>
      <c r="E45" s="4" t="str">
        <f t="shared" si="6"/>
        <v/>
      </c>
      <c r="F45" t="str" cm="1">
        <f t="array" ref="F45">IF(ISNUMBER(E45),SUMPRODUCT((B$3:B$52=B45)*(E$3:E$52&lt;E45))+1,"")</f>
        <v/>
      </c>
      <c r="G45" t="str">
        <f>_xlfn.XLOOKUP(A45,Run!A:A,Run!E:E,"")</f>
        <v/>
      </c>
      <c r="H45" t="str" cm="1">
        <f t="array" ref="H45">IF(E45&lt;&gt;"",SUMPRODUCT((B$3:B$52=B45)*(I$3:I$52&lt;I45))+1,"")</f>
        <v/>
      </c>
      <c r="I45" t="str">
        <f t="shared" si="7"/>
        <v/>
      </c>
      <c r="J45" t="e">
        <f t="shared" si="8"/>
        <v>#VALUE!</v>
      </c>
      <c r="K45" t="e">
        <f t="shared" si="8"/>
        <v>#VALUE!</v>
      </c>
      <c r="L45" s="29"/>
      <c r="M45" t="str">
        <f t="shared" si="9"/>
        <v/>
      </c>
      <c r="O45" s="4" t="str">
        <f t="shared" si="10"/>
        <v/>
      </c>
      <c r="P45" s="29"/>
      <c r="Q45" t="str">
        <f t="shared" si="11"/>
        <v/>
      </c>
      <c r="S45" s="4" t="str">
        <f t="shared" si="12"/>
        <v/>
      </c>
      <c r="T45" s="29"/>
      <c r="U45" t="str">
        <f t="shared" si="13"/>
        <v/>
      </c>
      <c r="W45" s="4" t="str">
        <f t="shared" si="14"/>
        <v/>
      </c>
    </row>
    <row r="46" spans="1:23" x14ac:dyDescent="0.3">
      <c r="A46" t="str">
        <f>TEXT(Setup!A45,"")</f>
        <v/>
      </c>
      <c r="B46" t="str">
        <f>TEXT(Setup!B45,"")</f>
        <v/>
      </c>
      <c r="C46" s="6"/>
      <c r="D46" s="6"/>
      <c r="E46" s="4" t="str">
        <f t="shared" si="6"/>
        <v/>
      </c>
      <c r="F46" t="str" cm="1">
        <f t="array" ref="F46">IF(ISNUMBER(E46),SUMPRODUCT((B$3:B$52=B46)*(E$3:E$52&lt;E46))+1,"")</f>
        <v/>
      </c>
      <c r="G46" t="str">
        <f>_xlfn.XLOOKUP(A46,Run!A:A,Run!E:E,"")</f>
        <v/>
      </c>
      <c r="H46" t="str" cm="1">
        <f t="array" ref="H46">IF(E46&lt;&gt;"",SUMPRODUCT((B$3:B$52=B46)*(I$3:I$52&lt;I46))+1,"")</f>
        <v/>
      </c>
      <c r="I46" t="str">
        <f t="shared" si="7"/>
        <v/>
      </c>
      <c r="J46" t="e">
        <f t="shared" si="8"/>
        <v>#VALUE!</v>
      </c>
      <c r="K46" t="e">
        <f t="shared" si="8"/>
        <v>#VALUE!</v>
      </c>
      <c r="L46" s="29"/>
      <c r="M46" t="str">
        <f t="shared" si="9"/>
        <v/>
      </c>
      <c r="O46" s="4" t="str">
        <f t="shared" si="10"/>
        <v/>
      </c>
      <c r="P46" s="29"/>
      <c r="Q46" t="str">
        <f t="shared" si="11"/>
        <v/>
      </c>
      <c r="S46" s="4" t="str">
        <f t="shared" si="12"/>
        <v/>
      </c>
      <c r="T46" s="29"/>
      <c r="U46" t="str">
        <f t="shared" si="13"/>
        <v/>
      </c>
      <c r="W46" s="4" t="str">
        <f t="shared" si="14"/>
        <v/>
      </c>
    </row>
    <row r="47" spans="1:23" x14ac:dyDescent="0.3">
      <c r="A47" t="str">
        <f>TEXT(Setup!A46,"")</f>
        <v/>
      </c>
      <c r="B47" t="str">
        <f>TEXT(Setup!B46,"")</f>
        <v/>
      </c>
      <c r="C47" s="6"/>
      <c r="D47" s="6"/>
      <c r="E47" s="4" t="str">
        <f t="shared" si="6"/>
        <v/>
      </c>
      <c r="F47" t="str" cm="1">
        <f t="array" ref="F47">IF(ISNUMBER(E47),SUMPRODUCT((B$3:B$52=B47)*(E$3:E$52&lt;E47))+1,"")</f>
        <v/>
      </c>
      <c r="G47" t="str">
        <f>_xlfn.XLOOKUP(A47,Run!A:A,Run!E:E,"")</f>
        <v/>
      </c>
      <c r="H47" t="str" cm="1">
        <f t="array" ref="H47">IF(E47&lt;&gt;"",SUMPRODUCT((B$3:B$52=B47)*(I$3:I$52&lt;I47))+1,"")</f>
        <v/>
      </c>
      <c r="I47" t="str">
        <f t="shared" si="7"/>
        <v/>
      </c>
      <c r="J47" t="e">
        <f t="shared" si="8"/>
        <v>#VALUE!</v>
      </c>
      <c r="K47" t="e">
        <f t="shared" si="8"/>
        <v>#VALUE!</v>
      </c>
      <c r="L47" s="29"/>
      <c r="M47" t="str">
        <f t="shared" si="9"/>
        <v/>
      </c>
      <c r="O47" s="4" t="str">
        <f t="shared" si="10"/>
        <v/>
      </c>
      <c r="P47" s="29"/>
      <c r="Q47" t="str">
        <f t="shared" si="11"/>
        <v/>
      </c>
      <c r="S47" s="4" t="str">
        <f t="shared" si="12"/>
        <v/>
      </c>
      <c r="T47" s="29"/>
      <c r="U47" t="str">
        <f t="shared" si="13"/>
        <v/>
      </c>
      <c r="W47" s="4" t="str">
        <f t="shared" si="14"/>
        <v/>
      </c>
    </row>
    <row r="48" spans="1:23" x14ac:dyDescent="0.3">
      <c r="A48" t="str">
        <f>TEXT(Setup!A47,"")</f>
        <v/>
      </c>
      <c r="B48" t="str">
        <f>TEXT(Setup!B47,"")</f>
        <v/>
      </c>
      <c r="C48" s="6"/>
      <c r="D48" s="6"/>
      <c r="E48" s="4" t="str">
        <f t="shared" si="6"/>
        <v/>
      </c>
      <c r="F48" t="str" cm="1">
        <f t="array" ref="F48">IF(ISNUMBER(E48),SUMPRODUCT((B$3:B$52=B48)*(E$3:E$52&lt;E48))+1,"")</f>
        <v/>
      </c>
      <c r="G48" t="str">
        <f>_xlfn.XLOOKUP(A48,Run!A:A,Run!E:E,"")</f>
        <v/>
      </c>
      <c r="H48" t="str" cm="1">
        <f t="array" ref="H48">IF(E48&lt;&gt;"",SUMPRODUCT((B$3:B$52=B48)*(I$3:I$52&lt;I48))+1,"")</f>
        <v/>
      </c>
      <c r="I48" t="str">
        <f t="shared" si="7"/>
        <v/>
      </c>
      <c r="J48" t="e">
        <f t="shared" si="8"/>
        <v>#VALUE!</v>
      </c>
      <c r="K48" t="e">
        <f t="shared" si="8"/>
        <v>#VALUE!</v>
      </c>
      <c r="L48" s="29"/>
      <c r="M48" t="str">
        <f t="shared" si="9"/>
        <v/>
      </c>
      <c r="O48" s="4" t="str">
        <f t="shared" si="10"/>
        <v/>
      </c>
      <c r="P48" s="29"/>
      <c r="Q48" t="str">
        <f t="shared" si="11"/>
        <v/>
      </c>
      <c r="S48" s="4" t="str">
        <f t="shared" si="12"/>
        <v/>
      </c>
      <c r="T48" s="29"/>
      <c r="U48" t="str">
        <f t="shared" si="13"/>
        <v/>
      </c>
      <c r="W48" s="4" t="str">
        <f t="shared" si="14"/>
        <v/>
      </c>
    </row>
    <row r="49" spans="1:23" x14ac:dyDescent="0.3">
      <c r="A49" t="str">
        <f>TEXT(Setup!A48,"")</f>
        <v/>
      </c>
      <c r="B49" t="str">
        <f>TEXT(Setup!B48,"")</f>
        <v/>
      </c>
      <c r="C49" s="6"/>
      <c r="D49" s="6"/>
      <c r="E49" s="4" t="str">
        <f t="shared" si="6"/>
        <v/>
      </c>
      <c r="F49" t="str" cm="1">
        <f t="array" ref="F49">IF(ISNUMBER(E49),SUMPRODUCT((B$3:B$52=B49)*(E$3:E$52&lt;E49))+1,"")</f>
        <v/>
      </c>
      <c r="G49" t="str">
        <f>_xlfn.XLOOKUP(A49,Run!A:A,Run!E:E,"")</f>
        <v/>
      </c>
      <c r="H49" t="str" cm="1">
        <f t="array" ref="H49">IF(E49&lt;&gt;"",SUMPRODUCT((B$3:B$52=B49)*(I$3:I$52&lt;I49))+1,"")</f>
        <v/>
      </c>
      <c r="I49" t="str">
        <f t="shared" si="7"/>
        <v/>
      </c>
      <c r="J49" t="e">
        <f t="shared" si="8"/>
        <v>#VALUE!</v>
      </c>
      <c r="K49" t="e">
        <f t="shared" si="8"/>
        <v>#VALUE!</v>
      </c>
      <c r="L49" s="29"/>
      <c r="M49" t="str">
        <f t="shared" si="9"/>
        <v/>
      </c>
      <c r="O49" s="4" t="str">
        <f t="shared" si="10"/>
        <v/>
      </c>
      <c r="P49" s="29"/>
      <c r="Q49" t="str">
        <f t="shared" si="11"/>
        <v/>
      </c>
      <c r="S49" s="4" t="str">
        <f t="shared" si="12"/>
        <v/>
      </c>
      <c r="T49" s="29"/>
      <c r="U49" t="str">
        <f t="shared" si="13"/>
        <v/>
      </c>
      <c r="W49" s="4" t="str">
        <f t="shared" si="14"/>
        <v/>
      </c>
    </row>
    <row r="50" spans="1:23" x14ac:dyDescent="0.3">
      <c r="A50" t="str">
        <f>TEXT(Setup!A49,"")</f>
        <v/>
      </c>
      <c r="B50" t="str">
        <f>TEXT(Setup!B49,"")</f>
        <v/>
      </c>
      <c r="C50" s="6"/>
      <c r="D50" s="6"/>
      <c r="E50" s="4" t="str">
        <f t="shared" si="6"/>
        <v/>
      </c>
      <c r="F50" t="str" cm="1">
        <f t="array" ref="F50">IF(ISNUMBER(E50),SUMPRODUCT((B$3:B$52=B50)*(E$3:E$52&lt;E50))+1,"")</f>
        <v/>
      </c>
      <c r="G50" t="str">
        <f>_xlfn.XLOOKUP(A50,Run!A:A,Run!E:E,"")</f>
        <v/>
      </c>
      <c r="H50" t="str" cm="1">
        <f t="array" ref="H50">IF(E50&lt;&gt;"",SUMPRODUCT((B$3:B$52=B50)*(I$3:I$52&lt;I50))+1,"")</f>
        <v/>
      </c>
      <c r="I50" t="str">
        <f t="shared" si="7"/>
        <v/>
      </c>
      <c r="J50" t="e">
        <f t="shared" si="8"/>
        <v>#VALUE!</v>
      </c>
      <c r="K50" t="e">
        <f t="shared" si="8"/>
        <v>#VALUE!</v>
      </c>
      <c r="L50" s="29"/>
      <c r="M50" t="str">
        <f t="shared" si="9"/>
        <v/>
      </c>
      <c r="O50" s="4" t="str">
        <f t="shared" si="10"/>
        <v/>
      </c>
      <c r="P50" s="29"/>
      <c r="Q50" t="str">
        <f t="shared" si="11"/>
        <v/>
      </c>
      <c r="S50" s="4" t="str">
        <f t="shared" si="12"/>
        <v/>
      </c>
      <c r="T50" s="29"/>
      <c r="U50" t="str">
        <f t="shared" si="13"/>
        <v/>
      </c>
      <c r="W50" s="4" t="str">
        <f t="shared" si="14"/>
        <v/>
      </c>
    </row>
    <row r="51" spans="1:23" x14ac:dyDescent="0.3">
      <c r="A51" t="str">
        <f>TEXT(Setup!A50,"")</f>
        <v/>
      </c>
      <c r="B51" t="str">
        <f>TEXT(Setup!B50,"")</f>
        <v/>
      </c>
      <c r="C51" s="6"/>
      <c r="D51" s="6"/>
      <c r="E51" s="4" t="str">
        <f t="shared" si="6"/>
        <v/>
      </c>
      <c r="F51" t="str" cm="1">
        <f t="array" ref="F51">IF(ISNUMBER(E51),SUMPRODUCT((B$3:B$52=B51)*(E$3:E$52&lt;E51))+1,"")</f>
        <v/>
      </c>
      <c r="G51" t="str">
        <f>_xlfn.XLOOKUP(A51,Run!A:A,Run!E:E,"")</f>
        <v/>
      </c>
      <c r="H51" t="str" cm="1">
        <f t="array" ref="H51">IF(E51&lt;&gt;"",SUMPRODUCT((B$3:B$52=B51)*(I$3:I$52&lt;I51))+1,"")</f>
        <v/>
      </c>
      <c r="I51" t="str">
        <f t="shared" si="7"/>
        <v/>
      </c>
      <c r="J51" t="e">
        <f t="shared" si="8"/>
        <v>#VALUE!</v>
      </c>
      <c r="K51" t="e">
        <f t="shared" si="8"/>
        <v>#VALUE!</v>
      </c>
      <c r="L51" s="29"/>
      <c r="M51" t="str">
        <f t="shared" si="9"/>
        <v/>
      </c>
      <c r="O51" s="4" t="str">
        <f t="shared" si="10"/>
        <v/>
      </c>
      <c r="P51" s="29"/>
      <c r="Q51" t="str">
        <f t="shared" si="11"/>
        <v/>
      </c>
      <c r="S51" s="4" t="str">
        <f t="shared" si="12"/>
        <v/>
      </c>
      <c r="T51" s="29"/>
      <c r="U51" t="str">
        <f t="shared" si="13"/>
        <v/>
      </c>
      <c r="W51" s="4" t="str">
        <f t="shared" si="14"/>
        <v/>
      </c>
    </row>
    <row r="52" spans="1:23" x14ac:dyDescent="0.3">
      <c r="A52" t="str">
        <f>TEXT(Setup!A51,"")</f>
        <v/>
      </c>
      <c r="B52" t="str">
        <f>TEXT(Setup!B51,"")</f>
        <v/>
      </c>
      <c r="C52" s="6"/>
      <c r="D52" s="6"/>
      <c r="E52" s="4" t="str">
        <f t="shared" si="6"/>
        <v/>
      </c>
      <c r="F52" t="str" cm="1">
        <f t="array" ref="F52">IF(ISNUMBER(E52),SUMPRODUCT((B$3:B$52=B52)*(E$3:E$52&lt;E52))+1,"")</f>
        <v/>
      </c>
      <c r="G52" t="str">
        <f>_xlfn.XLOOKUP(A52,Run!A:A,Run!E:E,"")</f>
        <v/>
      </c>
      <c r="H52" t="str" cm="1">
        <f t="array" ref="H52">IF(E52&lt;&gt;"",SUMPRODUCT((B$3:B$52=B52)*(I$3:I$52&lt;I52))+1,"")</f>
        <v/>
      </c>
      <c r="I52" t="str">
        <f t="shared" si="7"/>
        <v/>
      </c>
      <c r="J52" t="e">
        <f t="shared" si="8"/>
        <v>#VALUE!</v>
      </c>
      <c r="K52" t="e">
        <f t="shared" si="8"/>
        <v>#VALUE!</v>
      </c>
      <c r="L52" s="29"/>
      <c r="M52" t="str">
        <f t="shared" si="9"/>
        <v/>
      </c>
      <c r="O52" s="4" t="str">
        <f t="shared" si="10"/>
        <v/>
      </c>
      <c r="P52" s="29"/>
      <c r="Q52" t="str">
        <f t="shared" si="11"/>
        <v/>
      </c>
      <c r="S52" s="4" t="str">
        <f t="shared" si="12"/>
        <v/>
      </c>
      <c r="T52" s="29"/>
      <c r="U52" t="str">
        <f t="shared" si="13"/>
        <v/>
      </c>
      <c r="W52" s="4" t="str">
        <f t="shared" si="14"/>
        <v/>
      </c>
    </row>
  </sheetData>
  <sheetProtection sheet="1" objects="1" scenarios="1"/>
  <protectedRanges>
    <protectedRange sqref="N1 R1 V1" name="Filter_1"/>
    <protectedRange sqref="C3:D52" name="Time Entry_1"/>
  </protectedRanges>
  <dataValidations count="2">
    <dataValidation type="custom" allowBlank="1" showInputMessage="1" showErrorMessage="1" errorTitle="Invalid time" error="Please enter time in the format MM:SS. Partial seconds may be entered with a decimal if needed." promptTitle="Time Entry" prompt="Enter time in format MM:SS. If less than 1 minute, include 0 in the minutes place. (e.g. 0:30)." sqref="C3:D52" xr:uid="{FF66EEDC-9344-4AC8-8BBF-1048E54E54F5}">
      <formula1>J3</formula1>
    </dataValidation>
    <dataValidation type="list" allowBlank="1" showInputMessage="1" showErrorMessage="1" sqref="N1 R1 V1" xr:uid="{E19A3220-F1B8-4E15-A550-161A882FC38D}">
      <formula1>ClassList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3EC0E7-8A5B-40F6-BC18-8DA19E8BA4DD}">
  <sheetPr>
    <tabColor theme="9"/>
  </sheetPr>
  <dimension ref="A1:Y52"/>
  <sheetViews>
    <sheetView workbookViewId="0">
      <pane xSplit="1" ySplit="2" topLeftCell="B3" activePane="bottomRight" state="frozen"/>
      <selection activeCell="I1" sqref="I1:K1048576"/>
      <selection pane="topRight" activeCell="I1" sqref="I1:K1048576"/>
      <selection pane="bottomLeft" activeCell="I1" sqref="I1:K1048576"/>
      <selection pane="bottomRight" activeCell="C9" sqref="C9"/>
    </sheetView>
  </sheetViews>
  <sheetFormatPr defaultRowHeight="14.4" x14ac:dyDescent="0.3"/>
  <cols>
    <col min="1" max="1" width="17.6640625" customWidth="1"/>
    <col min="4" max="4" width="8.6640625" hidden="1" customWidth="1"/>
    <col min="5" max="5" width="8.6640625" customWidth="1"/>
    <col min="6" max="7" width="8.6640625" hidden="1" customWidth="1"/>
    <col min="8" max="8" width="11.44140625" customWidth="1"/>
    <col min="9" max="11" width="8.6640625" hidden="1" customWidth="1"/>
    <col min="12" max="12" width="3.33203125" style="5" customWidth="1"/>
    <col min="13" max="14" width="8.6640625" customWidth="1"/>
    <col min="16" max="16" width="2.5546875" hidden="1" customWidth="1"/>
    <col min="17" max="19" width="0" hidden="1" customWidth="1"/>
    <col min="20" max="20" width="2.5546875" hidden="1" customWidth="1"/>
    <col min="21" max="23" width="0" hidden="1" customWidth="1"/>
  </cols>
  <sheetData>
    <row r="1" spans="1:25" ht="18" x14ac:dyDescent="0.35">
      <c r="A1" s="7" t="str">
        <f>Setup!E7</f>
        <v>Ultimate Raider - Male</v>
      </c>
      <c r="L1" s="29"/>
      <c r="M1" s="1" t="s">
        <v>7</v>
      </c>
      <c r="N1" s="3" t="s">
        <v>55</v>
      </c>
      <c r="P1" s="29"/>
      <c r="Q1" s="1" t="s">
        <v>7</v>
      </c>
      <c r="R1" s="3" t="s">
        <v>10</v>
      </c>
      <c r="T1" s="29"/>
      <c r="U1" s="1" t="s">
        <v>7</v>
      </c>
      <c r="V1" s="3" t="s">
        <v>11</v>
      </c>
      <c r="Y1" t="s">
        <v>57</v>
      </c>
    </row>
    <row r="2" spans="1:25" x14ac:dyDescent="0.3">
      <c r="A2" s="8" t="s">
        <v>4</v>
      </c>
      <c r="B2" s="8" t="s">
        <v>5</v>
      </c>
      <c r="C2" s="8" t="s">
        <v>1</v>
      </c>
      <c r="D2" s="8" t="s">
        <v>2</v>
      </c>
      <c r="E2" s="8" t="s">
        <v>3</v>
      </c>
      <c r="F2" s="8" t="s">
        <v>23</v>
      </c>
      <c r="G2" s="8" t="s">
        <v>21</v>
      </c>
      <c r="H2" s="8" t="s">
        <v>26</v>
      </c>
      <c r="I2" s="8" t="s">
        <v>22</v>
      </c>
      <c r="J2" s="8" t="s">
        <v>19</v>
      </c>
      <c r="K2" s="8" t="s">
        <v>20</v>
      </c>
      <c r="L2" s="54"/>
      <c r="M2" s="8" t="s">
        <v>6</v>
      </c>
      <c r="N2" s="8" t="s">
        <v>0</v>
      </c>
      <c r="O2" s="8" t="s">
        <v>1</v>
      </c>
      <c r="P2" s="29"/>
      <c r="Q2" s="8" t="s">
        <v>6</v>
      </c>
      <c r="R2" s="8" t="s">
        <v>0</v>
      </c>
      <c r="S2" s="8" t="s">
        <v>1</v>
      </c>
      <c r="T2" s="29"/>
      <c r="U2" s="8" t="s">
        <v>6</v>
      </c>
      <c r="V2" s="8" t="s">
        <v>0</v>
      </c>
      <c r="W2" s="8" t="s">
        <v>1</v>
      </c>
    </row>
    <row r="3" spans="1:25" x14ac:dyDescent="0.3">
      <c r="A3" t="str">
        <f>TEXT(Setup!A2,"")</f>
        <v>Carrollton 1</v>
      </c>
      <c r="B3" t="str">
        <f>TEXT(Setup!B2,"")</f>
        <v>Male</v>
      </c>
      <c r="C3" s="6"/>
      <c r="D3" s="6"/>
      <c r="E3" s="4" t="str">
        <f>IF(B3="Female","",IFERROR(TIME(0, LEFT(C3,FIND(":",C3)-1),RIGHT(C3,LEN(C3)-FIND(":",C3)))+(MOD(RIGHT(C3,LEN(C3)-FIND(":",C3)),1)/86400),""))</f>
        <v/>
      </c>
      <c r="F3" t="str" cm="1">
        <f t="array" ref="F3">IF(ISNUMBER(E3),SUMPRODUCT((E$3:E$52&lt;E3)*1)+1+SUMPRODUCT((B$3:B$52=B3)*(G$3:G$52&lt;G3)),"")</f>
        <v/>
      </c>
      <c r="G3" t="str">
        <f>IF(E3&lt;&gt;"",IF(COUNTIFS(E:E,E3)&gt;1,_xlfn.XLOOKUP(A3,Run!A:A,Run!E:E),""),"")</f>
        <v/>
      </c>
      <c r="H3" t="str">
        <f>F3</f>
        <v/>
      </c>
      <c r="I3" t="str">
        <f>H3</f>
        <v/>
      </c>
      <c r="J3" t="e">
        <f>AND(ISNUMBER(VALUE(LEFT(C3,FIND(":",C3)-1))),ISNUMBER(VALUE(RIGHT(C3,LEN(C3)-FIND(":",C3)))),VALUE(LEFT(C3,FIND(":",C3)-1))&lt;60,VALUE(RIGHT(C3,LEN(C3)-FIND(":",C3)))&lt;60,ISNUMBER(TIME(0,VALUE(LEFT(C3,FIND(":",C3)-1)),VALUE(RIGHT(C3,LEN(C3)-FIND(":",C3))))))</f>
        <v>#VALUE!</v>
      </c>
      <c r="K3" t="e">
        <f>AND(ISNUMBER(VALUE(LEFT(D3,FIND(":",D3)-1))),ISNUMBER(VALUE(RIGHT(D3,LEN(D3)-FIND(":",D3)))),VALUE(LEFT(D3,FIND(":",D3)-1))&lt;60,VALUE(RIGHT(D3,LEN(D3)-FIND(":",D3)))&lt;60,ISNUMBER(TIME(0,VALUE(LEFT(D3,FIND(":",D3)-1)),VALUE(RIGHT(D3,LEN(D3)-FIND(":",D3))))))</f>
        <v>#VALUE!</v>
      </c>
      <c r="L3" s="29"/>
      <c r="M3" t="str">
        <f t="shared" ref="M3:M6" si="0">IF(N3="","",_xlfn.XLOOKUP(N3,$A:$A,$H:$H,""))</f>
        <v/>
      </c>
      <c r="N3" t="str" cm="1">
        <f t="array" ref="N3:N48">_xlfn.SORTBY(_xlfn._xlws.FILTER($A3:$A52,$B3:$B52&lt;&gt;"Female"),_xlfn._xlws.FILTER($I3:$I52,$B3:$B52&lt;&gt;"Female"))</f>
        <v>Cherokee 1</v>
      </c>
      <c r="O3" s="4" t="str">
        <f t="shared" ref="O3:O6" si="1">IF(N3="","",_xlfn.XLOOKUP(N3,$A:$A,$E:$E,""))</f>
        <v/>
      </c>
      <c r="P3" s="29"/>
      <c r="Q3" t="str">
        <f t="shared" ref="Q3:Q6" si="2">IF(R3="","",_xlfn.XLOOKUP(R3,$A:$A,$H:$H,""))</f>
        <v/>
      </c>
      <c r="R3" t="str" cm="1">
        <f t="array" ref="R3:R6">_xlfn.SORTBY(_xlfn._xlws.FILTER($A:$A,$B:$B=R$1),_xlfn._xlws.FILTER($I:$I,$B:$B=R$1))</f>
        <v>Carrollton 2</v>
      </c>
      <c r="S3" s="4" t="str">
        <f t="shared" ref="S3:S6" si="3">IF(R3="","",_xlfn.XLOOKUP(R3,$A:$A,$E:$E,""))</f>
        <v/>
      </c>
      <c r="T3" s="29"/>
      <c r="U3" t="str">
        <f t="shared" ref="U3:U6" si="4">IF(V3="","",_xlfn.XLOOKUP(V3,$A:$A,$H:$H,""))</f>
        <v/>
      </c>
      <c r="V3" t="str" cm="1">
        <f t="array" ref="V3:V9">_xlfn.SORTBY(_xlfn._xlws.FILTER($A:$A,$B:$B=V$1),_xlfn._xlws.FILTER($I:$I,$B:$B=V$1))</f>
        <v>Daniel</v>
      </c>
      <c r="W3" s="4" t="str">
        <f t="shared" ref="W3:W6" si="5">IF(V3="","",_xlfn.XLOOKUP(V3,$A:$A,$E:$E,""))</f>
        <v/>
      </c>
    </row>
    <row r="4" spans="1:25" x14ac:dyDescent="0.3">
      <c r="A4" t="str">
        <f>TEXT(Setup!A3,"")</f>
        <v>Carrollton 2</v>
      </c>
      <c r="B4" t="str">
        <f>TEXT(Setup!B3,"")</f>
        <v>Female</v>
      </c>
      <c r="C4" s="6" t="s">
        <v>53</v>
      </c>
      <c r="D4" s="6"/>
      <c r="E4" s="4" t="str">
        <f t="shared" ref="E4:E52" si="6">IF(B4="Female","",IFERROR(TIME(0, LEFT(C4,FIND(":",C4)-1),RIGHT(C4,LEN(C4)-FIND(":",C4)))+(MOD(RIGHT(C4,LEN(C4)-FIND(":",C4)),1)/86400),""))</f>
        <v/>
      </c>
      <c r="F4" t="str" cm="1">
        <f t="array" ref="F4">IF(ISNUMBER(E4),SUMPRODUCT((E$3:E$52&lt;E4)*1)+1+SUMPRODUCT((B$3:B$52=B4)*(G$3:G$52&lt;G4)),"")</f>
        <v/>
      </c>
      <c r="G4" t="str">
        <f>IF(E4&lt;&gt;"",IF(COUNTIFS(E:E,E4)&gt;1,_xlfn.XLOOKUP(A4,Run!A:A,Run!E:E),""),"")</f>
        <v/>
      </c>
      <c r="H4" t="str">
        <f t="shared" ref="H4:H52" si="7">F4</f>
        <v/>
      </c>
      <c r="I4" t="str">
        <f t="shared" ref="I4:I52" si="8">H4</f>
        <v/>
      </c>
      <c r="J4" t="b">
        <f t="shared" ref="J4:K52" si="9">AND(ISNUMBER(VALUE(LEFT(C4,FIND(":",C4)-1))),ISNUMBER(VALUE(RIGHT(C4,LEN(C4)-FIND(":",C4)))),VALUE(LEFT(C4,FIND(":",C4)-1))&lt;60,VALUE(RIGHT(C4,LEN(C4)-FIND(":",C4)))&lt;60,ISNUMBER(TIME(0,VALUE(LEFT(C4,FIND(":",C4)-1)),VALUE(RIGHT(C4,LEN(C4)-FIND(":",C4))))))</f>
        <v>1</v>
      </c>
      <c r="K4" t="e">
        <f t="shared" si="9"/>
        <v>#VALUE!</v>
      </c>
      <c r="L4" s="29"/>
      <c r="M4" t="str">
        <f t="shared" si="0"/>
        <v/>
      </c>
      <c r="N4" t="str">
        <v>Carrollton 1</v>
      </c>
      <c r="O4" s="4" t="str">
        <f t="shared" si="1"/>
        <v/>
      </c>
      <c r="P4" s="29"/>
      <c r="Q4" t="str">
        <f t="shared" si="2"/>
        <v/>
      </c>
      <c r="R4" t="str">
        <v>Cherokee 1</v>
      </c>
      <c r="S4" s="4" t="str">
        <f t="shared" si="3"/>
        <v/>
      </c>
      <c r="T4" s="29"/>
      <c r="U4" t="str">
        <f t="shared" si="4"/>
        <v/>
      </c>
      <c r="V4" t="str">
        <v>Jefferson</v>
      </c>
      <c r="W4" s="4" t="str">
        <f t="shared" si="5"/>
        <v/>
      </c>
    </row>
    <row r="5" spans="1:25" x14ac:dyDescent="0.3">
      <c r="A5" t="str">
        <f>TEXT(Setup!A4,"")</f>
        <v>Cherokee 1</v>
      </c>
      <c r="B5" t="str">
        <f>TEXT(Setup!B4,"")</f>
        <v>Female</v>
      </c>
      <c r="C5" s="6" t="s">
        <v>52</v>
      </c>
      <c r="D5" s="6"/>
      <c r="E5" s="4" t="str">
        <f t="shared" si="6"/>
        <v/>
      </c>
      <c r="F5" t="str" cm="1">
        <f t="array" ref="F5">IF(ISNUMBER(E5),SUMPRODUCT((E$3:E$52&lt;E5)*1)+1+SUMPRODUCT((B$3:B$52=B5)*(G$3:G$52&lt;G5)),"")</f>
        <v/>
      </c>
      <c r="G5" t="str">
        <f>IF(E5&lt;&gt;"",IF(COUNTIFS(E:E,E5)&gt;1,_xlfn.XLOOKUP(A5,Run!A:A,Run!E:E),""),"")</f>
        <v/>
      </c>
      <c r="H5" t="str">
        <f t="shared" si="7"/>
        <v/>
      </c>
      <c r="I5" t="str">
        <f t="shared" si="8"/>
        <v/>
      </c>
      <c r="J5" t="b">
        <f t="shared" si="9"/>
        <v>1</v>
      </c>
      <c r="K5" t="e">
        <f t="shared" si="9"/>
        <v>#VALUE!</v>
      </c>
      <c r="L5" s="29"/>
      <c r="M5" t="str">
        <f t="shared" si="0"/>
        <v/>
      </c>
      <c r="N5" t="str">
        <v>Daniel</v>
      </c>
      <c r="O5" s="4" t="str">
        <f t="shared" si="1"/>
        <v/>
      </c>
      <c r="P5" s="29"/>
      <c r="Q5" t="str">
        <f t="shared" si="2"/>
        <v/>
      </c>
      <c r="R5" t="str">
        <v>N. Gwinnett 2</v>
      </c>
      <c r="S5" s="4" t="str">
        <f t="shared" si="3"/>
        <v/>
      </c>
      <c r="T5" s="29"/>
      <c r="U5" t="str">
        <f t="shared" si="4"/>
        <v/>
      </c>
      <c r="V5" t="str">
        <v>N. Gwinnett 3</v>
      </c>
      <c r="W5" s="4" t="str">
        <f t="shared" si="5"/>
        <v/>
      </c>
    </row>
    <row r="6" spans="1:25" x14ac:dyDescent="0.3">
      <c r="A6" t="str">
        <f>TEXT(Setup!A5,"")</f>
        <v>Cherokee 1</v>
      </c>
      <c r="B6" t="str">
        <f>TEXT(Setup!B5,"")</f>
        <v>Male</v>
      </c>
      <c r="C6" s="6" t="s">
        <v>54</v>
      </c>
      <c r="D6" s="6"/>
      <c r="E6" s="4">
        <f t="shared" si="6"/>
        <v>1.5625000000000001E-3</v>
      </c>
      <c r="F6" cm="1">
        <f t="array" ref="F6">IF(ISNUMBER(E6),SUMPRODUCT((E$3:E$52&lt;E6)*1)+1+SUMPRODUCT((B$3:B$52=B6)*(G$3:G$52&lt;G6)),"")</f>
        <v>1</v>
      </c>
      <c r="G6" t="str">
        <f>IF(E6&lt;&gt;"",IF(COUNTIFS(E:E,E6)&gt;1,_xlfn.XLOOKUP(A6,Run!A:A,Run!E:E),""),"")</f>
        <v/>
      </c>
      <c r="H6">
        <f t="shared" si="7"/>
        <v>1</v>
      </c>
      <c r="I6">
        <f t="shared" si="8"/>
        <v>1</v>
      </c>
      <c r="J6" t="b">
        <f t="shared" si="9"/>
        <v>1</v>
      </c>
      <c r="K6" t="e">
        <f t="shared" si="9"/>
        <v>#VALUE!</v>
      </c>
      <c r="L6" s="29"/>
      <c r="M6" t="str">
        <f t="shared" si="0"/>
        <v/>
      </c>
      <c r="N6" t="str">
        <v>Jefferson</v>
      </c>
      <c r="O6" s="4" t="str">
        <f t="shared" si="1"/>
        <v/>
      </c>
      <c r="P6" s="29"/>
      <c r="Q6" t="str">
        <f t="shared" si="2"/>
        <v/>
      </c>
      <c r="R6" t="str">
        <v>Wheeler 2</v>
      </c>
      <c r="S6" s="4" t="str">
        <f t="shared" si="3"/>
        <v/>
      </c>
      <c r="T6" s="29"/>
      <c r="U6" t="str">
        <f t="shared" si="4"/>
        <v/>
      </c>
      <c r="V6" t="str">
        <v>Marietta</v>
      </c>
      <c r="W6" s="4" t="str">
        <f t="shared" si="5"/>
        <v/>
      </c>
    </row>
    <row r="7" spans="1:25" x14ac:dyDescent="0.3">
      <c r="A7" t="str">
        <f>TEXT(Setup!A6,"")</f>
        <v>Daniel</v>
      </c>
      <c r="B7" t="str">
        <f>TEXT(Setup!B6,"")</f>
        <v>Mixed</v>
      </c>
      <c r="C7" s="6"/>
      <c r="D7" s="6"/>
      <c r="E7" s="4" t="str">
        <f t="shared" si="6"/>
        <v/>
      </c>
      <c r="F7" t="str" cm="1">
        <f t="array" ref="F7">IF(ISNUMBER(E7),SUMPRODUCT((E$3:E$52&lt;E7)*1)+1+SUMPRODUCT((B$3:B$52=B7)*(G$3:G$52&lt;G7)),"")</f>
        <v/>
      </c>
      <c r="G7" t="str">
        <f>IF(E7&lt;&gt;"",IF(COUNTIFS(E:E,E7)&gt;1,_xlfn.XLOOKUP(A7,Run!A:A,Run!E:E),""),"")</f>
        <v/>
      </c>
      <c r="H7" t="str">
        <f t="shared" si="7"/>
        <v/>
      </c>
      <c r="I7" t="str">
        <f t="shared" si="8"/>
        <v/>
      </c>
      <c r="J7" t="e">
        <f t="shared" si="9"/>
        <v>#VALUE!</v>
      </c>
      <c r="K7" t="e">
        <f t="shared" si="9"/>
        <v>#VALUE!</v>
      </c>
      <c r="L7" s="29"/>
      <c r="M7" t="str">
        <f>IF(N7="","",_xlfn.XLOOKUP(N7,$A:$A,$H:$H,""))</f>
        <v/>
      </c>
      <c r="N7" t="str">
        <v>N. Gwinnett 3</v>
      </c>
      <c r="O7" s="4" t="str">
        <f>IF(N7="","",_xlfn.XLOOKUP(N7,$A:$A,$E:$E,""))</f>
        <v/>
      </c>
      <c r="P7" s="29"/>
      <c r="Q7" t="str">
        <f>IF(R7="","",_xlfn.XLOOKUP(R7,$A:$A,$H:$H,""))</f>
        <v/>
      </c>
      <c r="S7" s="4" t="str">
        <f>IF(R7="","",_xlfn.XLOOKUP(R7,$A:$A,$E:$E,""))</f>
        <v/>
      </c>
      <c r="T7" s="29"/>
      <c r="U7" t="str">
        <f>IF(V7="","",_xlfn.XLOOKUP(V7,$A:$A,$H:$H,""))</f>
        <v/>
      </c>
      <c r="V7" t="str">
        <v>Woodstock</v>
      </c>
      <c r="W7" s="4" t="str">
        <f>IF(V7="","",_xlfn.XLOOKUP(V7,$A:$A,$E:$E,""))</f>
        <v/>
      </c>
    </row>
    <row r="8" spans="1:25" x14ac:dyDescent="0.3">
      <c r="A8" t="str">
        <f>TEXT(Setup!A7,"")</f>
        <v>Jefferson</v>
      </c>
      <c r="B8" t="str">
        <f>TEXT(Setup!B7,"")</f>
        <v>Mixed</v>
      </c>
      <c r="C8" s="6"/>
      <c r="D8" s="6"/>
      <c r="E8" s="4" t="str">
        <f t="shared" si="6"/>
        <v/>
      </c>
      <c r="F8" t="str" cm="1">
        <f t="array" ref="F8">IF(ISNUMBER(E8),SUMPRODUCT((E$3:E$52&lt;E8)*1)+1+SUMPRODUCT((B$3:B$52=B8)*(G$3:G$52&lt;G8)),"")</f>
        <v/>
      </c>
      <c r="G8" t="str">
        <f>IF(E8&lt;&gt;"",IF(COUNTIFS(E:E,E8)&gt;1,_xlfn.XLOOKUP(A8,Run!A:A,Run!E:E),""),"")</f>
        <v/>
      </c>
      <c r="H8" t="str">
        <f t="shared" si="7"/>
        <v/>
      </c>
      <c r="I8" t="str">
        <f t="shared" si="8"/>
        <v/>
      </c>
      <c r="J8" t="e">
        <f t="shared" si="9"/>
        <v>#VALUE!</v>
      </c>
      <c r="K8" t="e">
        <f t="shared" si="9"/>
        <v>#VALUE!</v>
      </c>
      <c r="L8" s="29"/>
      <c r="M8" t="str">
        <f t="shared" ref="M8:M52" si="10">IF(N8="","",_xlfn.XLOOKUP(N8,$A:$A,$H:$H,""))</f>
        <v/>
      </c>
      <c r="N8" t="str">
        <v>N. Gwinnett 1</v>
      </c>
      <c r="O8" s="4" t="str">
        <f t="shared" ref="O8:O52" si="11">IF(N8="","",_xlfn.XLOOKUP(N8,$A:$A,$E:$E,""))</f>
        <v/>
      </c>
      <c r="P8" s="29"/>
      <c r="Q8" t="str">
        <f t="shared" ref="Q8:Q52" si="12">IF(R8="","",_xlfn.XLOOKUP(R8,$A:$A,$H:$H,""))</f>
        <v/>
      </c>
      <c r="S8" s="4" t="str">
        <f t="shared" ref="S8:S52" si="13">IF(R8="","",_xlfn.XLOOKUP(R8,$A:$A,$E:$E,""))</f>
        <v/>
      </c>
      <c r="T8" s="29"/>
      <c r="U8" t="str">
        <f t="shared" ref="U8:U52" si="14">IF(V8="","",_xlfn.XLOOKUP(V8,$A:$A,$H:$H,""))</f>
        <v/>
      </c>
      <c r="V8" t="str">
        <v>Raider 1</v>
      </c>
      <c r="W8" s="4" t="str">
        <f t="shared" ref="W8:W52" si="15">IF(V8="","",_xlfn.XLOOKUP(V8,$A:$A,$E:$E,""))</f>
        <v/>
      </c>
    </row>
    <row r="9" spans="1:25" x14ac:dyDescent="0.3">
      <c r="A9" t="str">
        <f>TEXT(Setup!A8,"")</f>
        <v>N. Gwinnett 2</v>
      </c>
      <c r="B9" t="str">
        <f>TEXT(Setup!B8,"")</f>
        <v>Female</v>
      </c>
      <c r="C9" s="6"/>
      <c r="D9" s="6"/>
      <c r="E9" s="4" t="str">
        <f t="shared" si="6"/>
        <v/>
      </c>
      <c r="F9" t="str" cm="1">
        <f t="array" ref="F9">IF(ISNUMBER(E9),SUMPRODUCT((E$3:E$52&lt;E9)*1)+1+SUMPRODUCT((B$3:B$52=B9)*(G$3:G$52&lt;G9)),"")</f>
        <v/>
      </c>
      <c r="G9" t="str">
        <f>IF(E9&lt;&gt;"",IF(COUNTIFS(E:E,E9)&gt;1,_xlfn.XLOOKUP(A9,Run!A:A,Run!E:E),""),"")</f>
        <v/>
      </c>
      <c r="H9" t="str">
        <f t="shared" si="7"/>
        <v/>
      </c>
      <c r="I9" t="str">
        <f t="shared" si="8"/>
        <v/>
      </c>
      <c r="J9" t="e">
        <f t="shared" si="9"/>
        <v>#VALUE!</v>
      </c>
      <c r="K9" t="e">
        <f t="shared" si="9"/>
        <v>#VALUE!</v>
      </c>
      <c r="L9" s="29"/>
      <c r="M9" t="str">
        <f t="shared" si="10"/>
        <v/>
      </c>
      <c r="N9" t="str">
        <v>Marietta</v>
      </c>
      <c r="O9" s="4" t="str">
        <f t="shared" si="11"/>
        <v/>
      </c>
      <c r="P9" s="29"/>
      <c r="Q9" t="str">
        <f t="shared" si="12"/>
        <v/>
      </c>
      <c r="S9" s="4" t="str">
        <f t="shared" si="13"/>
        <v/>
      </c>
      <c r="T9" s="29"/>
      <c r="U9" t="str">
        <f t="shared" si="14"/>
        <v/>
      </c>
      <c r="V9" t="str">
        <v>Raider 2</v>
      </c>
      <c r="W9" s="4" t="str">
        <f t="shared" si="15"/>
        <v/>
      </c>
    </row>
    <row r="10" spans="1:25" x14ac:dyDescent="0.3">
      <c r="A10" t="str">
        <f>TEXT(Setup!A9,"")</f>
        <v>N. Gwinnett 3</v>
      </c>
      <c r="B10" t="str">
        <f>TEXT(Setup!B9,"")</f>
        <v>Mixed</v>
      </c>
      <c r="C10" s="6"/>
      <c r="D10" s="6"/>
      <c r="E10" s="4" t="str">
        <f t="shared" si="6"/>
        <v/>
      </c>
      <c r="F10" t="str" cm="1">
        <f t="array" ref="F10">IF(ISNUMBER(E10),SUMPRODUCT((E$3:E$52&lt;E10)*1)+1+SUMPRODUCT((B$3:B$52=B10)*(G$3:G$52&lt;G10)),"")</f>
        <v/>
      </c>
      <c r="G10" t="str">
        <f>IF(E10&lt;&gt;"",IF(COUNTIFS(E:E,E10)&gt;1,_xlfn.XLOOKUP(A10,Run!A:A,Run!E:E),""),"")</f>
        <v/>
      </c>
      <c r="H10" t="str">
        <f t="shared" si="7"/>
        <v/>
      </c>
      <c r="I10" t="str">
        <f t="shared" si="8"/>
        <v/>
      </c>
      <c r="J10" t="e">
        <f t="shared" si="9"/>
        <v>#VALUE!</v>
      </c>
      <c r="K10" t="e">
        <f t="shared" si="9"/>
        <v>#VALUE!</v>
      </c>
      <c r="L10" s="29"/>
      <c r="M10" t="str">
        <f t="shared" si="10"/>
        <v/>
      </c>
      <c r="N10" t="str">
        <v>Wheeler 1</v>
      </c>
      <c r="O10" s="4" t="str">
        <f t="shared" si="11"/>
        <v/>
      </c>
      <c r="P10" s="29"/>
      <c r="Q10" t="str">
        <f t="shared" si="12"/>
        <v/>
      </c>
      <c r="S10" s="4" t="str">
        <f t="shared" si="13"/>
        <v/>
      </c>
      <c r="T10" s="29"/>
      <c r="U10" t="str">
        <f t="shared" si="14"/>
        <v/>
      </c>
      <c r="W10" s="4" t="str">
        <f t="shared" si="15"/>
        <v/>
      </c>
    </row>
    <row r="11" spans="1:25" x14ac:dyDescent="0.3">
      <c r="A11" t="str">
        <f>TEXT(Setup!A10,"")</f>
        <v>N. Gwinnett 1</v>
      </c>
      <c r="B11" t="str">
        <f>TEXT(Setup!B10,"")</f>
        <v>Male</v>
      </c>
      <c r="C11" s="6"/>
      <c r="D11" s="6"/>
      <c r="E11" s="4" t="str">
        <f t="shared" si="6"/>
        <v/>
      </c>
      <c r="F11" t="str" cm="1">
        <f t="array" ref="F11">IF(ISNUMBER(E11),SUMPRODUCT((E$3:E$52&lt;E11)*1)+1+SUMPRODUCT((B$3:B$52=B11)*(G$3:G$52&lt;G11)),"")</f>
        <v/>
      </c>
      <c r="G11" t="str">
        <f>IF(E11&lt;&gt;"",IF(COUNTIFS(E:E,E11)&gt;1,_xlfn.XLOOKUP(A11,Run!A:A,Run!E:E),""),"")</f>
        <v/>
      </c>
      <c r="H11" t="str">
        <f t="shared" si="7"/>
        <v/>
      </c>
      <c r="I11" t="str">
        <f t="shared" si="8"/>
        <v/>
      </c>
      <c r="J11" t="e">
        <f t="shared" si="9"/>
        <v>#VALUE!</v>
      </c>
      <c r="K11" t="e">
        <f t="shared" si="9"/>
        <v>#VALUE!</v>
      </c>
      <c r="L11" s="29"/>
      <c r="M11" t="str">
        <f t="shared" si="10"/>
        <v/>
      </c>
      <c r="N11" t="str">
        <v>Woodstock</v>
      </c>
      <c r="O11" s="4" t="str">
        <f t="shared" si="11"/>
        <v/>
      </c>
      <c r="P11" s="29"/>
      <c r="Q11" t="str">
        <f t="shared" si="12"/>
        <v/>
      </c>
      <c r="S11" s="4" t="str">
        <f t="shared" si="13"/>
        <v/>
      </c>
      <c r="T11" s="29"/>
      <c r="U11" t="str">
        <f t="shared" si="14"/>
        <v/>
      </c>
      <c r="W11" s="4" t="str">
        <f t="shared" si="15"/>
        <v/>
      </c>
    </row>
    <row r="12" spans="1:25" x14ac:dyDescent="0.3">
      <c r="A12" t="str">
        <f>TEXT(Setup!A11,"")</f>
        <v>Marietta</v>
      </c>
      <c r="B12" t="str">
        <f>TEXT(Setup!B11,"")</f>
        <v>Mixed</v>
      </c>
      <c r="C12" s="6"/>
      <c r="D12" s="6"/>
      <c r="E12" s="4" t="str">
        <f t="shared" si="6"/>
        <v/>
      </c>
      <c r="F12" t="str" cm="1">
        <f t="array" ref="F12">IF(ISNUMBER(E12),SUMPRODUCT((E$3:E$52&lt;E12)*1)+1+SUMPRODUCT((B$3:B$52=B12)*(G$3:G$52&lt;G12)),"")</f>
        <v/>
      </c>
      <c r="G12" t="str">
        <f>IF(E12&lt;&gt;"",IF(COUNTIFS(E:E,E12)&gt;1,_xlfn.XLOOKUP(A12,Run!A:A,Run!E:E),""),"")</f>
        <v/>
      </c>
      <c r="H12" t="str">
        <f t="shared" si="7"/>
        <v/>
      </c>
      <c r="I12" t="str">
        <f t="shared" si="8"/>
        <v/>
      </c>
      <c r="J12" t="e">
        <f t="shared" si="9"/>
        <v>#VALUE!</v>
      </c>
      <c r="K12" t="e">
        <f t="shared" si="9"/>
        <v>#VALUE!</v>
      </c>
      <c r="L12" s="29"/>
      <c r="M12" t="str">
        <f t="shared" si="10"/>
        <v/>
      </c>
      <c r="N12" t="str">
        <v>Raider 1</v>
      </c>
      <c r="O12" s="4" t="str">
        <f t="shared" si="11"/>
        <v/>
      </c>
      <c r="P12" s="29"/>
      <c r="Q12" t="str">
        <f t="shared" si="12"/>
        <v/>
      </c>
      <c r="S12" s="4" t="str">
        <f t="shared" si="13"/>
        <v/>
      </c>
      <c r="T12" s="29"/>
      <c r="U12" t="str">
        <f t="shared" si="14"/>
        <v/>
      </c>
      <c r="W12" s="4" t="str">
        <f t="shared" si="15"/>
        <v/>
      </c>
    </row>
    <row r="13" spans="1:25" x14ac:dyDescent="0.3">
      <c r="A13" t="str">
        <f>TEXT(Setup!A12,"")</f>
        <v>Wheeler 1</v>
      </c>
      <c r="B13" t="str">
        <f>TEXT(Setup!B12,"")</f>
        <v>Male</v>
      </c>
      <c r="C13" s="6"/>
      <c r="D13" s="6"/>
      <c r="E13" s="4" t="str">
        <f t="shared" si="6"/>
        <v/>
      </c>
      <c r="F13" t="str" cm="1">
        <f t="array" ref="F13">IF(ISNUMBER(E13),SUMPRODUCT((E$3:E$52&lt;E13)*1)+1+SUMPRODUCT((B$3:B$52=B13)*(G$3:G$52&lt;G13)),"")</f>
        <v/>
      </c>
      <c r="G13" t="str">
        <f>IF(E13&lt;&gt;"",IF(COUNTIFS(E:E,E13)&gt;1,_xlfn.XLOOKUP(A13,Run!A:A,Run!E:E),""),"")</f>
        <v/>
      </c>
      <c r="H13" t="str">
        <f t="shared" si="7"/>
        <v/>
      </c>
      <c r="I13" t="str">
        <f t="shared" si="8"/>
        <v/>
      </c>
      <c r="J13" t="e">
        <f t="shared" si="9"/>
        <v>#VALUE!</v>
      </c>
      <c r="K13" t="e">
        <f t="shared" si="9"/>
        <v>#VALUE!</v>
      </c>
      <c r="L13" s="29"/>
      <c r="M13" t="str">
        <f t="shared" si="10"/>
        <v/>
      </c>
      <c r="N13" t="str">
        <v>Raider 2</v>
      </c>
      <c r="O13" s="4" t="str">
        <f t="shared" si="11"/>
        <v/>
      </c>
      <c r="P13" s="29"/>
      <c r="Q13" t="str">
        <f t="shared" si="12"/>
        <v/>
      </c>
      <c r="S13" s="4" t="str">
        <f t="shared" si="13"/>
        <v/>
      </c>
      <c r="T13" s="29"/>
      <c r="U13" t="str">
        <f t="shared" si="14"/>
        <v/>
      </c>
      <c r="W13" s="4" t="str">
        <f t="shared" si="15"/>
        <v/>
      </c>
    </row>
    <row r="14" spans="1:25" x14ac:dyDescent="0.3">
      <c r="A14" t="str">
        <f>TEXT(Setup!A13,"")</f>
        <v>Wheeler 2</v>
      </c>
      <c r="B14" t="str">
        <f>TEXT(Setup!B13,"")</f>
        <v>Female</v>
      </c>
      <c r="C14" s="6"/>
      <c r="D14" s="6"/>
      <c r="E14" s="4" t="str">
        <f t="shared" si="6"/>
        <v/>
      </c>
      <c r="F14" t="str" cm="1">
        <f t="array" ref="F14">IF(ISNUMBER(E14),SUMPRODUCT((E$3:E$52&lt;E14)*1)+1+SUMPRODUCT((B$3:B$52=B14)*(G$3:G$52&lt;G14)),"")</f>
        <v/>
      </c>
      <c r="G14" t="str">
        <f>IF(E14&lt;&gt;"",IF(COUNTIFS(E:E,E14)&gt;1,_xlfn.XLOOKUP(A14,Run!A:A,Run!E:E),""),"")</f>
        <v/>
      </c>
      <c r="H14" t="str">
        <f t="shared" si="7"/>
        <v/>
      </c>
      <c r="I14" t="str">
        <f t="shared" si="8"/>
        <v/>
      </c>
      <c r="J14" t="e">
        <f t="shared" si="9"/>
        <v>#VALUE!</v>
      </c>
      <c r="K14" t="e">
        <f t="shared" si="9"/>
        <v>#VALUE!</v>
      </c>
      <c r="L14" s="29"/>
      <c r="M14" t="str">
        <f t="shared" si="10"/>
        <v/>
      </c>
      <c r="N14" t="str">
        <v/>
      </c>
      <c r="O14" s="4" t="str">
        <f t="shared" si="11"/>
        <v/>
      </c>
      <c r="P14" s="29"/>
      <c r="Q14" t="str">
        <f t="shared" si="12"/>
        <v/>
      </c>
      <c r="S14" s="4" t="str">
        <f t="shared" si="13"/>
        <v/>
      </c>
      <c r="T14" s="29"/>
      <c r="U14" t="str">
        <f t="shared" si="14"/>
        <v/>
      </c>
      <c r="W14" s="4" t="str">
        <f t="shared" si="15"/>
        <v/>
      </c>
    </row>
    <row r="15" spans="1:25" x14ac:dyDescent="0.3">
      <c r="A15" t="str">
        <f>TEXT(Setup!A14,"")</f>
        <v>Woodstock</v>
      </c>
      <c r="B15" t="str">
        <f>TEXT(Setup!B14,"")</f>
        <v>Mixed</v>
      </c>
      <c r="C15" s="6"/>
      <c r="D15" s="6"/>
      <c r="E15" s="4" t="str">
        <f t="shared" si="6"/>
        <v/>
      </c>
      <c r="F15" t="str" cm="1">
        <f t="array" ref="F15">IF(ISNUMBER(E15),SUMPRODUCT((E$3:E$52&lt;E15)*1)+1+SUMPRODUCT((B$3:B$52=B15)*(G$3:G$52&lt;G15)),"")</f>
        <v/>
      </c>
      <c r="G15" t="str">
        <f>IF(E15&lt;&gt;"",IF(COUNTIFS(E:E,E15)&gt;1,_xlfn.XLOOKUP(A15,Run!A:A,Run!E:E),""),"")</f>
        <v/>
      </c>
      <c r="H15" t="str">
        <f t="shared" si="7"/>
        <v/>
      </c>
      <c r="I15" t="str">
        <f t="shared" si="8"/>
        <v/>
      </c>
      <c r="J15" t="e">
        <f t="shared" si="9"/>
        <v>#VALUE!</v>
      </c>
      <c r="K15" t="e">
        <f t="shared" si="9"/>
        <v>#VALUE!</v>
      </c>
      <c r="L15" s="29"/>
      <c r="M15" t="str">
        <f t="shared" si="10"/>
        <v/>
      </c>
      <c r="N15" t="str">
        <v/>
      </c>
      <c r="O15" s="4" t="str">
        <f t="shared" si="11"/>
        <v/>
      </c>
      <c r="P15" s="29"/>
      <c r="Q15" t="str">
        <f t="shared" si="12"/>
        <v/>
      </c>
      <c r="S15" s="4" t="str">
        <f t="shared" si="13"/>
        <v/>
      </c>
      <c r="T15" s="29"/>
      <c r="U15" t="str">
        <f t="shared" si="14"/>
        <v/>
      </c>
      <c r="W15" s="4" t="str">
        <f t="shared" si="15"/>
        <v/>
      </c>
    </row>
    <row r="16" spans="1:25" x14ac:dyDescent="0.3">
      <c r="A16" t="str">
        <f>TEXT(Setup!A15,"")</f>
        <v>Raider 1</v>
      </c>
      <c r="B16" t="str">
        <f>TEXT(Setup!B15,"")</f>
        <v>Mixed</v>
      </c>
      <c r="C16" s="6"/>
      <c r="D16" s="6"/>
      <c r="E16" s="4" t="str">
        <f t="shared" si="6"/>
        <v/>
      </c>
      <c r="F16" t="str" cm="1">
        <f t="array" ref="F16">IF(ISNUMBER(E16),SUMPRODUCT((E$3:E$52&lt;E16)*1)+1+SUMPRODUCT((B$3:B$52=B16)*(G$3:G$52&lt;G16)),"")</f>
        <v/>
      </c>
      <c r="G16" t="str">
        <f>IF(E16&lt;&gt;"",IF(COUNTIFS(E:E,E16)&gt;1,_xlfn.XLOOKUP(A16,Run!A:A,Run!E:E),""),"")</f>
        <v/>
      </c>
      <c r="H16" t="str">
        <f t="shared" si="7"/>
        <v/>
      </c>
      <c r="I16" t="str">
        <f t="shared" si="8"/>
        <v/>
      </c>
      <c r="J16" t="e">
        <f t="shared" si="9"/>
        <v>#VALUE!</v>
      </c>
      <c r="K16" t="e">
        <f t="shared" si="9"/>
        <v>#VALUE!</v>
      </c>
      <c r="L16" s="29"/>
      <c r="M16" t="str">
        <f t="shared" si="10"/>
        <v/>
      </c>
      <c r="N16" t="str">
        <v/>
      </c>
      <c r="O16" s="4" t="str">
        <f t="shared" si="11"/>
        <v/>
      </c>
      <c r="P16" s="29"/>
      <c r="Q16" t="str">
        <f t="shared" si="12"/>
        <v/>
      </c>
      <c r="S16" s="4" t="str">
        <f t="shared" si="13"/>
        <v/>
      </c>
      <c r="T16" s="29"/>
      <c r="U16" t="str">
        <f t="shared" si="14"/>
        <v/>
      </c>
      <c r="W16" s="4" t="str">
        <f t="shared" si="15"/>
        <v/>
      </c>
    </row>
    <row r="17" spans="1:23" x14ac:dyDescent="0.3">
      <c r="A17" t="str">
        <f>TEXT(Setup!A16,"")</f>
        <v>Raider 2</v>
      </c>
      <c r="B17" t="str">
        <f>TEXT(Setup!B16,"")</f>
        <v>Mixed</v>
      </c>
      <c r="C17" s="6"/>
      <c r="D17" s="6"/>
      <c r="E17" s="4" t="str">
        <f t="shared" si="6"/>
        <v/>
      </c>
      <c r="F17" t="str" cm="1">
        <f t="array" ref="F17">IF(ISNUMBER(E17),SUMPRODUCT((E$3:E$52&lt;E17)*1)+1+SUMPRODUCT((B$3:B$52=B17)*(G$3:G$52&lt;G17)),"")</f>
        <v/>
      </c>
      <c r="G17" t="str">
        <f>IF(E17&lt;&gt;"",IF(COUNTIFS(E:E,E17)&gt;1,_xlfn.XLOOKUP(A17,Run!A:A,Run!E:E),""),"")</f>
        <v/>
      </c>
      <c r="H17" t="str">
        <f t="shared" si="7"/>
        <v/>
      </c>
      <c r="I17" t="str">
        <f t="shared" si="8"/>
        <v/>
      </c>
      <c r="J17" t="e">
        <f t="shared" si="9"/>
        <v>#VALUE!</v>
      </c>
      <c r="K17" t="e">
        <f t="shared" si="9"/>
        <v>#VALUE!</v>
      </c>
      <c r="L17" s="29"/>
      <c r="M17" t="str">
        <f t="shared" si="10"/>
        <v/>
      </c>
      <c r="N17" t="str">
        <v/>
      </c>
      <c r="O17" s="4" t="str">
        <f t="shared" si="11"/>
        <v/>
      </c>
      <c r="P17" s="29"/>
      <c r="Q17" t="str">
        <f t="shared" si="12"/>
        <v/>
      </c>
      <c r="S17" s="4" t="str">
        <f t="shared" si="13"/>
        <v/>
      </c>
      <c r="T17" s="29"/>
      <c r="U17" t="str">
        <f t="shared" si="14"/>
        <v/>
      </c>
      <c r="W17" s="4" t="str">
        <f t="shared" si="15"/>
        <v/>
      </c>
    </row>
    <row r="18" spans="1:23" x14ac:dyDescent="0.3">
      <c r="A18" t="str">
        <f>TEXT(Setup!A17,"")</f>
        <v/>
      </c>
      <c r="B18" t="str">
        <f>TEXT(Setup!B17,"")</f>
        <v/>
      </c>
      <c r="C18" s="6"/>
      <c r="D18" s="6"/>
      <c r="E18" s="4" t="str">
        <f t="shared" si="6"/>
        <v/>
      </c>
      <c r="F18" t="str" cm="1">
        <f t="array" ref="F18">IF(ISNUMBER(E18),SUMPRODUCT((E$3:E$52&lt;E18)*1)+1+SUMPRODUCT((B$3:B$52=B18)*(G$3:G$52&lt;G18)),"")</f>
        <v/>
      </c>
      <c r="G18" t="str">
        <f>IF(E18&lt;&gt;"",IF(COUNTIFS(E:E,E18)&gt;1,_xlfn.XLOOKUP(A18,Run!A:A,Run!E:E),""),"")</f>
        <v/>
      </c>
      <c r="H18" t="str">
        <f t="shared" si="7"/>
        <v/>
      </c>
      <c r="I18" t="str">
        <f t="shared" si="8"/>
        <v/>
      </c>
      <c r="J18" t="e">
        <f t="shared" si="9"/>
        <v>#VALUE!</v>
      </c>
      <c r="K18" t="e">
        <f t="shared" si="9"/>
        <v>#VALUE!</v>
      </c>
      <c r="L18" s="29"/>
      <c r="M18" t="str">
        <f t="shared" si="10"/>
        <v/>
      </c>
      <c r="N18" t="str">
        <v/>
      </c>
      <c r="O18" s="4" t="str">
        <f t="shared" si="11"/>
        <v/>
      </c>
      <c r="P18" s="29"/>
      <c r="Q18" t="str">
        <f t="shared" si="12"/>
        <v/>
      </c>
      <c r="S18" s="4" t="str">
        <f t="shared" si="13"/>
        <v/>
      </c>
      <c r="T18" s="29"/>
      <c r="U18" t="str">
        <f t="shared" si="14"/>
        <v/>
      </c>
      <c r="W18" s="4" t="str">
        <f t="shared" si="15"/>
        <v/>
      </c>
    </row>
    <row r="19" spans="1:23" x14ac:dyDescent="0.3">
      <c r="A19" t="str">
        <f>TEXT(Setup!A18,"")</f>
        <v/>
      </c>
      <c r="B19" t="str">
        <f>TEXT(Setup!B18,"")</f>
        <v/>
      </c>
      <c r="C19" s="6"/>
      <c r="D19" s="6"/>
      <c r="E19" s="4" t="str">
        <f t="shared" si="6"/>
        <v/>
      </c>
      <c r="F19" t="str" cm="1">
        <f t="array" ref="F19">IF(ISNUMBER(E19),SUMPRODUCT((E$3:E$52&lt;E19)*1)+1+SUMPRODUCT((B$3:B$52=B19)*(G$3:G$52&lt;G19)),"")</f>
        <v/>
      </c>
      <c r="G19" t="str">
        <f>IF(E19&lt;&gt;"",IF(COUNTIFS(E:E,E19)&gt;1,_xlfn.XLOOKUP(A19,Run!A:A,Run!E:E),""),"")</f>
        <v/>
      </c>
      <c r="H19" t="str">
        <f t="shared" si="7"/>
        <v/>
      </c>
      <c r="I19" t="str">
        <f t="shared" si="8"/>
        <v/>
      </c>
      <c r="J19" t="e">
        <f t="shared" si="9"/>
        <v>#VALUE!</v>
      </c>
      <c r="K19" t="e">
        <f t="shared" si="9"/>
        <v>#VALUE!</v>
      </c>
      <c r="L19" s="29"/>
      <c r="M19" t="str">
        <f t="shared" si="10"/>
        <v/>
      </c>
      <c r="N19" t="str">
        <v/>
      </c>
      <c r="O19" s="4" t="str">
        <f t="shared" si="11"/>
        <v/>
      </c>
      <c r="P19" s="29"/>
      <c r="Q19" t="str">
        <f t="shared" si="12"/>
        <v/>
      </c>
      <c r="S19" s="4" t="str">
        <f t="shared" si="13"/>
        <v/>
      </c>
      <c r="T19" s="29"/>
      <c r="U19" t="str">
        <f t="shared" si="14"/>
        <v/>
      </c>
      <c r="W19" s="4" t="str">
        <f t="shared" si="15"/>
        <v/>
      </c>
    </row>
    <row r="20" spans="1:23" x14ac:dyDescent="0.3">
      <c r="A20" t="str">
        <f>TEXT(Setup!A19,"")</f>
        <v/>
      </c>
      <c r="B20" t="str">
        <f>TEXT(Setup!B19,"")</f>
        <v/>
      </c>
      <c r="C20" s="6"/>
      <c r="D20" s="6"/>
      <c r="E20" s="4" t="str">
        <f t="shared" si="6"/>
        <v/>
      </c>
      <c r="F20" t="str" cm="1">
        <f t="array" ref="F20">IF(ISNUMBER(E20),SUMPRODUCT((E$3:E$52&lt;E20)*1)+1+SUMPRODUCT((B$3:B$52=B20)*(G$3:G$52&lt;G20)),"")</f>
        <v/>
      </c>
      <c r="G20" t="str">
        <f>IF(E20&lt;&gt;"",IF(COUNTIFS(E:E,E20)&gt;1,_xlfn.XLOOKUP(A20,Run!A:A,Run!E:E),""),"")</f>
        <v/>
      </c>
      <c r="H20" t="str">
        <f t="shared" si="7"/>
        <v/>
      </c>
      <c r="I20" t="str">
        <f t="shared" si="8"/>
        <v/>
      </c>
      <c r="J20" t="e">
        <f t="shared" si="9"/>
        <v>#VALUE!</v>
      </c>
      <c r="K20" t="e">
        <f t="shared" si="9"/>
        <v>#VALUE!</v>
      </c>
      <c r="L20" s="29"/>
      <c r="M20" t="str">
        <f t="shared" si="10"/>
        <v/>
      </c>
      <c r="N20" t="str">
        <v/>
      </c>
      <c r="O20" s="4" t="str">
        <f t="shared" si="11"/>
        <v/>
      </c>
      <c r="P20" s="29"/>
      <c r="Q20" t="str">
        <f t="shared" si="12"/>
        <v/>
      </c>
      <c r="S20" s="4" t="str">
        <f t="shared" si="13"/>
        <v/>
      </c>
      <c r="T20" s="29"/>
      <c r="U20" t="str">
        <f t="shared" si="14"/>
        <v/>
      </c>
      <c r="W20" s="4" t="str">
        <f t="shared" si="15"/>
        <v/>
      </c>
    </row>
    <row r="21" spans="1:23" x14ac:dyDescent="0.3">
      <c r="A21" t="str">
        <f>TEXT(Setup!A20,"")</f>
        <v/>
      </c>
      <c r="B21" t="str">
        <f>TEXT(Setup!B20,"")</f>
        <v/>
      </c>
      <c r="C21" s="6"/>
      <c r="D21" s="6"/>
      <c r="E21" s="4" t="str">
        <f t="shared" si="6"/>
        <v/>
      </c>
      <c r="F21" t="str" cm="1">
        <f t="array" ref="F21">IF(ISNUMBER(E21),SUMPRODUCT((E$3:E$52&lt;E21)*1)+1+SUMPRODUCT((B$3:B$52=B21)*(G$3:G$52&lt;G21)),"")</f>
        <v/>
      </c>
      <c r="G21" t="str">
        <f>IF(E21&lt;&gt;"",IF(COUNTIFS(E:E,E21)&gt;1,_xlfn.XLOOKUP(A21,Run!A:A,Run!E:E),""),"")</f>
        <v/>
      </c>
      <c r="H21" t="str">
        <f t="shared" si="7"/>
        <v/>
      </c>
      <c r="I21" t="str">
        <f t="shared" si="8"/>
        <v/>
      </c>
      <c r="J21" t="e">
        <f t="shared" si="9"/>
        <v>#VALUE!</v>
      </c>
      <c r="K21" t="e">
        <f t="shared" si="9"/>
        <v>#VALUE!</v>
      </c>
      <c r="L21" s="29"/>
      <c r="M21" t="str">
        <f t="shared" si="10"/>
        <v/>
      </c>
      <c r="N21" t="str">
        <v/>
      </c>
      <c r="O21" s="4" t="str">
        <f t="shared" si="11"/>
        <v/>
      </c>
      <c r="P21" s="29"/>
      <c r="Q21" t="str">
        <f t="shared" si="12"/>
        <v/>
      </c>
      <c r="S21" s="4" t="str">
        <f t="shared" si="13"/>
        <v/>
      </c>
      <c r="T21" s="29"/>
      <c r="U21" t="str">
        <f t="shared" si="14"/>
        <v/>
      </c>
      <c r="W21" s="4" t="str">
        <f t="shared" si="15"/>
        <v/>
      </c>
    </row>
    <row r="22" spans="1:23" x14ac:dyDescent="0.3">
      <c r="A22" t="str">
        <f>TEXT(Setup!A21,"")</f>
        <v/>
      </c>
      <c r="B22" t="str">
        <f>TEXT(Setup!B21,"")</f>
        <v/>
      </c>
      <c r="C22" s="6"/>
      <c r="D22" s="6"/>
      <c r="E22" s="4" t="str">
        <f t="shared" si="6"/>
        <v/>
      </c>
      <c r="F22" t="str" cm="1">
        <f t="array" ref="F22">IF(ISNUMBER(E22),SUMPRODUCT((E$3:E$52&lt;E22)*1)+1+SUMPRODUCT((B$3:B$52=B22)*(G$3:G$52&lt;G22)),"")</f>
        <v/>
      </c>
      <c r="G22" t="str">
        <f>IF(E22&lt;&gt;"",IF(COUNTIFS(E:E,E22)&gt;1,_xlfn.XLOOKUP(A22,Run!A:A,Run!E:E),""),"")</f>
        <v/>
      </c>
      <c r="H22" t="str">
        <f t="shared" si="7"/>
        <v/>
      </c>
      <c r="I22" t="str">
        <f t="shared" si="8"/>
        <v/>
      </c>
      <c r="J22" t="e">
        <f t="shared" si="9"/>
        <v>#VALUE!</v>
      </c>
      <c r="K22" t="e">
        <f t="shared" si="9"/>
        <v>#VALUE!</v>
      </c>
      <c r="L22" s="29"/>
      <c r="M22" t="str">
        <f t="shared" si="10"/>
        <v/>
      </c>
      <c r="N22" t="str">
        <v/>
      </c>
      <c r="O22" s="4" t="str">
        <f t="shared" si="11"/>
        <v/>
      </c>
      <c r="P22" s="29"/>
      <c r="Q22" t="str">
        <f t="shared" si="12"/>
        <v/>
      </c>
      <c r="S22" s="4" t="str">
        <f t="shared" si="13"/>
        <v/>
      </c>
      <c r="T22" s="29"/>
      <c r="U22" t="str">
        <f t="shared" si="14"/>
        <v/>
      </c>
      <c r="W22" s="4" t="str">
        <f t="shared" si="15"/>
        <v/>
      </c>
    </row>
    <row r="23" spans="1:23" x14ac:dyDescent="0.3">
      <c r="A23" t="str">
        <f>TEXT(Setup!A22,"")</f>
        <v/>
      </c>
      <c r="B23" t="str">
        <f>TEXT(Setup!B22,"")</f>
        <v/>
      </c>
      <c r="C23" s="6"/>
      <c r="D23" s="6"/>
      <c r="E23" s="4" t="str">
        <f t="shared" si="6"/>
        <v/>
      </c>
      <c r="F23" t="str" cm="1">
        <f t="array" ref="F23">IF(ISNUMBER(E23),SUMPRODUCT((E$3:E$52&lt;E23)*1)+1+SUMPRODUCT((B$3:B$52=B23)*(G$3:G$52&lt;G23)),"")</f>
        <v/>
      </c>
      <c r="G23" t="str">
        <f>IF(E23&lt;&gt;"",IF(COUNTIFS(E:E,E23)&gt;1,_xlfn.XLOOKUP(A23,Run!A:A,Run!E:E),""),"")</f>
        <v/>
      </c>
      <c r="H23" t="str">
        <f t="shared" si="7"/>
        <v/>
      </c>
      <c r="I23" t="str">
        <f t="shared" si="8"/>
        <v/>
      </c>
      <c r="J23" t="e">
        <f t="shared" si="9"/>
        <v>#VALUE!</v>
      </c>
      <c r="K23" t="e">
        <f t="shared" si="9"/>
        <v>#VALUE!</v>
      </c>
      <c r="L23" s="29"/>
      <c r="M23" t="str">
        <f t="shared" si="10"/>
        <v/>
      </c>
      <c r="N23" t="str">
        <v/>
      </c>
      <c r="O23" s="4" t="str">
        <f t="shared" si="11"/>
        <v/>
      </c>
      <c r="P23" s="29"/>
      <c r="Q23" t="str">
        <f t="shared" si="12"/>
        <v/>
      </c>
      <c r="S23" s="4" t="str">
        <f t="shared" si="13"/>
        <v/>
      </c>
      <c r="T23" s="29"/>
      <c r="U23" t="str">
        <f t="shared" si="14"/>
        <v/>
      </c>
      <c r="W23" s="4" t="str">
        <f t="shared" si="15"/>
        <v/>
      </c>
    </row>
    <row r="24" spans="1:23" x14ac:dyDescent="0.3">
      <c r="A24" t="str">
        <f>TEXT(Setup!A23,"")</f>
        <v/>
      </c>
      <c r="B24" t="str">
        <f>TEXT(Setup!B23,"")</f>
        <v/>
      </c>
      <c r="C24" s="6"/>
      <c r="D24" s="6"/>
      <c r="E24" s="4" t="str">
        <f t="shared" si="6"/>
        <v/>
      </c>
      <c r="F24" t="str" cm="1">
        <f t="array" ref="F24">IF(ISNUMBER(E24),SUMPRODUCT((E$3:E$52&lt;E24)*1)+1+SUMPRODUCT((B$3:B$52=B24)*(G$3:G$52&lt;G24)),"")</f>
        <v/>
      </c>
      <c r="G24" t="str">
        <f>IF(E24&lt;&gt;"",IF(COUNTIFS(E:E,E24)&gt;1,_xlfn.XLOOKUP(A24,Run!A:A,Run!E:E),""),"")</f>
        <v/>
      </c>
      <c r="H24" t="str">
        <f t="shared" si="7"/>
        <v/>
      </c>
      <c r="I24" t="str">
        <f t="shared" si="8"/>
        <v/>
      </c>
      <c r="J24" t="e">
        <f t="shared" si="9"/>
        <v>#VALUE!</v>
      </c>
      <c r="K24" t="e">
        <f t="shared" si="9"/>
        <v>#VALUE!</v>
      </c>
      <c r="L24" s="29"/>
      <c r="M24" t="str">
        <f t="shared" si="10"/>
        <v/>
      </c>
      <c r="N24" t="str">
        <v/>
      </c>
      <c r="O24" s="4" t="str">
        <f t="shared" si="11"/>
        <v/>
      </c>
      <c r="P24" s="29"/>
      <c r="Q24" t="str">
        <f t="shared" si="12"/>
        <v/>
      </c>
      <c r="S24" s="4" t="str">
        <f t="shared" si="13"/>
        <v/>
      </c>
      <c r="T24" s="29"/>
      <c r="U24" t="str">
        <f t="shared" si="14"/>
        <v/>
      </c>
      <c r="W24" s="4" t="str">
        <f t="shared" si="15"/>
        <v/>
      </c>
    </row>
    <row r="25" spans="1:23" x14ac:dyDescent="0.3">
      <c r="A25" t="str">
        <f>TEXT(Setup!A24,"")</f>
        <v/>
      </c>
      <c r="B25" t="str">
        <f>TEXT(Setup!B24,"")</f>
        <v/>
      </c>
      <c r="C25" s="6"/>
      <c r="D25" s="6"/>
      <c r="E25" s="4" t="str">
        <f t="shared" si="6"/>
        <v/>
      </c>
      <c r="F25" t="str" cm="1">
        <f t="array" ref="F25">IF(ISNUMBER(E25),SUMPRODUCT((E$3:E$52&lt;E25)*1)+1+SUMPRODUCT((B$3:B$52=B25)*(G$3:G$52&lt;G25)),"")</f>
        <v/>
      </c>
      <c r="G25" t="str">
        <f>IF(E25&lt;&gt;"",IF(COUNTIFS(E:E,E25)&gt;1,_xlfn.XLOOKUP(A25,Run!A:A,Run!E:E),""),"")</f>
        <v/>
      </c>
      <c r="H25" t="str">
        <f t="shared" si="7"/>
        <v/>
      </c>
      <c r="I25" t="str">
        <f t="shared" si="8"/>
        <v/>
      </c>
      <c r="J25" t="e">
        <f t="shared" si="9"/>
        <v>#VALUE!</v>
      </c>
      <c r="K25" t="e">
        <f t="shared" si="9"/>
        <v>#VALUE!</v>
      </c>
      <c r="L25" s="29"/>
      <c r="M25" t="str">
        <f t="shared" si="10"/>
        <v/>
      </c>
      <c r="N25" t="str">
        <v/>
      </c>
      <c r="O25" s="4" t="str">
        <f t="shared" si="11"/>
        <v/>
      </c>
      <c r="P25" s="29"/>
      <c r="Q25" t="str">
        <f t="shared" si="12"/>
        <v/>
      </c>
      <c r="S25" s="4" t="str">
        <f t="shared" si="13"/>
        <v/>
      </c>
      <c r="T25" s="29"/>
      <c r="U25" t="str">
        <f t="shared" si="14"/>
        <v/>
      </c>
      <c r="W25" s="4" t="str">
        <f t="shared" si="15"/>
        <v/>
      </c>
    </row>
    <row r="26" spans="1:23" x14ac:dyDescent="0.3">
      <c r="A26" t="str">
        <f>TEXT(Setup!A25,"")</f>
        <v/>
      </c>
      <c r="B26" t="str">
        <f>TEXT(Setup!B25,"")</f>
        <v/>
      </c>
      <c r="C26" s="6"/>
      <c r="D26" s="6"/>
      <c r="E26" s="4" t="str">
        <f t="shared" si="6"/>
        <v/>
      </c>
      <c r="F26" t="str" cm="1">
        <f t="array" ref="F26">IF(ISNUMBER(E26),SUMPRODUCT((E$3:E$52&lt;E26)*1)+1+SUMPRODUCT((B$3:B$52=B26)*(G$3:G$52&lt;G26)),"")</f>
        <v/>
      </c>
      <c r="G26" t="str">
        <f>IF(E26&lt;&gt;"",IF(COUNTIFS(E:E,E26)&gt;1,_xlfn.XLOOKUP(A26,Run!A:A,Run!E:E),""),"")</f>
        <v/>
      </c>
      <c r="H26" t="str">
        <f t="shared" si="7"/>
        <v/>
      </c>
      <c r="I26" t="str">
        <f t="shared" si="8"/>
        <v/>
      </c>
      <c r="J26" t="e">
        <f t="shared" si="9"/>
        <v>#VALUE!</v>
      </c>
      <c r="K26" t="e">
        <f t="shared" si="9"/>
        <v>#VALUE!</v>
      </c>
      <c r="L26" s="29"/>
      <c r="M26" t="str">
        <f t="shared" si="10"/>
        <v/>
      </c>
      <c r="N26" t="str">
        <v/>
      </c>
      <c r="O26" s="4" t="str">
        <f t="shared" si="11"/>
        <v/>
      </c>
      <c r="P26" s="29"/>
      <c r="Q26" t="str">
        <f t="shared" si="12"/>
        <v/>
      </c>
      <c r="S26" s="4" t="str">
        <f t="shared" si="13"/>
        <v/>
      </c>
      <c r="T26" s="29"/>
      <c r="U26" t="str">
        <f t="shared" si="14"/>
        <v/>
      </c>
      <c r="W26" s="4" t="str">
        <f t="shared" si="15"/>
        <v/>
      </c>
    </row>
    <row r="27" spans="1:23" x14ac:dyDescent="0.3">
      <c r="A27" t="str">
        <f>TEXT(Setup!A26,"")</f>
        <v/>
      </c>
      <c r="B27" t="str">
        <f>TEXT(Setup!B26,"")</f>
        <v/>
      </c>
      <c r="C27" s="6"/>
      <c r="D27" s="6"/>
      <c r="E27" s="4" t="str">
        <f t="shared" si="6"/>
        <v/>
      </c>
      <c r="F27" t="str" cm="1">
        <f t="array" ref="F27">IF(ISNUMBER(E27),SUMPRODUCT((E$3:E$52&lt;E27)*1)+1+SUMPRODUCT((B$3:B$52=B27)*(G$3:G$52&lt;G27)),"")</f>
        <v/>
      </c>
      <c r="G27" t="str">
        <f>IF(E27&lt;&gt;"",IF(COUNTIFS(E:E,E27)&gt;1,_xlfn.XLOOKUP(A27,Run!A:A,Run!E:E),""),"")</f>
        <v/>
      </c>
      <c r="H27" t="str">
        <f t="shared" si="7"/>
        <v/>
      </c>
      <c r="I27" t="str">
        <f t="shared" si="8"/>
        <v/>
      </c>
      <c r="J27" t="e">
        <f t="shared" si="9"/>
        <v>#VALUE!</v>
      </c>
      <c r="K27" t="e">
        <f t="shared" si="9"/>
        <v>#VALUE!</v>
      </c>
      <c r="L27" s="29"/>
      <c r="M27" t="str">
        <f t="shared" si="10"/>
        <v/>
      </c>
      <c r="N27" t="str">
        <v/>
      </c>
      <c r="O27" s="4" t="str">
        <f t="shared" si="11"/>
        <v/>
      </c>
      <c r="P27" s="29"/>
      <c r="Q27" t="str">
        <f t="shared" si="12"/>
        <v/>
      </c>
      <c r="S27" s="4" t="str">
        <f t="shared" si="13"/>
        <v/>
      </c>
      <c r="T27" s="29"/>
      <c r="U27" t="str">
        <f t="shared" si="14"/>
        <v/>
      </c>
      <c r="W27" s="4" t="str">
        <f t="shared" si="15"/>
        <v/>
      </c>
    </row>
    <row r="28" spans="1:23" x14ac:dyDescent="0.3">
      <c r="A28" t="str">
        <f>TEXT(Setup!A27,"")</f>
        <v/>
      </c>
      <c r="B28" t="str">
        <f>TEXT(Setup!B27,"")</f>
        <v/>
      </c>
      <c r="C28" s="6"/>
      <c r="D28" s="6"/>
      <c r="E28" s="4" t="str">
        <f t="shared" si="6"/>
        <v/>
      </c>
      <c r="F28" t="str" cm="1">
        <f t="array" ref="F28">IF(ISNUMBER(E28),SUMPRODUCT((E$3:E$52&lt;E28)*1)+1+SUMPRODUCT((B$3:B$52=B28)*(G$3:G$52&lt;G28)),"")</f>
        <v/>
      </c>
      <c r="G28" t="str">
        <f>IF(E28&lt;&gt;"",IF(COUNTIFS(E:E,E28)&gt;1,_xlfn.XLOOKUP(A28,Run!A:A,Run!E:E),""),"")</f>
        <v/>
      </c>
      <c r="H28" t="str">
        <f t="shared" si="7"/>
        <v/>
      </c>
      <c r="I28" t="str">
        <f t="shared" si="8"/>
        <v/>
      </c>
      <c r="J28" t="e">
        <f t="shared" si="9"/>
        <v>#VALUE!</v>
      </c>
      <c r="K28" t="e">
        <f t="shared" si="9"/>
        <v>#VALUE!</v>
      </c>
      <c r="L28" s="29"/>
      <c r="M28" t="str">
        <f t="shared" si="10"/>
        <v/>
      </c>
      <c r="N28" t="str">
        <v/>
      </c>
      <c r="O28" s="4" t="str">
        <f t="shared" si="11"/>
        <v/>
      </c>
      <c r="P28" s="29"/>
      <c r="Q28" t="str">
        <f t="shared" si="12"/>
        <v/>
      </c>
      <c r="S28" s="4" t="str">
        <f t="shared" si="13"/>
        <v/>
      </c>
      <c r="T28" s="29"/>
      <c r="U28" t="str">
        <f t="shared" si="14"/>
        <v/>
      </c>
      <c r="W28" s="4" t="str">
        <f t="shared" si="15"/>
        <v/>
      </c>
    </row>
    <row r="29" spans="1:23" x14ac:dyDescent="0.3">
      <c r="A29" t="str">
        <f>TEXT(Setup!A28,"")</f>
        <v/>
      </c>
      <c r="B29" t="str">
        <f>TEXT(Setup!B28,"")</f>
        <v/>
      </c>
      <c r="C29" s="6"/>
      <c r="D29" s="6"/>
      <c r="E29" s="4" t="str">
        <f t="shared" si="6"/>
        <v/>
      </c>
      <c r="F29" t="str" cm="1">
        <f t="array" ref="F29">IF(ISNUMBER(E29),SUMPRODUCT((E$3:E$52&lt;E29)*1)+1+SUMPRODUCT((B$3:B$52=B29)*(G$3:G$52&lt;G29)),"")</f>
        <v/>
      </c>
      <c r="G29" t="str">
        <f>IF(E29&lt;&gt;"",IF(COUNTIFS(E:E,E29)&gt;1,_xlfn.XLOOKUP(A29,Run!A:A,Run!E:E),""),"")</f>
        <v/>
      </c>
      <c r="H29" t="str">
        <f t="shared" si="7"/>
        <v/>
      </c>
      <c r="I29" t="str">
        <f t="shared" si="8"/>
        <v/>
      </c>
      <c r="J29" t="e">
        <f t="shared" si="9"/>
        <v>#VALUE!</v>
      </c>
      <c r="K29" t="e">
        <f t="shared" si="9"/>
        <v>#VALUE!</v>
      </c>
      <c r="L29" s="29"/>
      <c r="M29" t="str">
        <f t="shared" si="10"/>
        <v/>
      </c>
      <c r="N29" t="str">
        <v/>
      </c>
      <c r="O29" s="4" t="str">
        <f t="shared" si="11"/>
        <v/>
      </c>
      <c r="P29" s="29"/>
      <c r="Q29" t="str">
        <f t="shared" si="12"/>
        <v/>
      </c>
      <c r="S29" s="4" t="str">
        <f t="shared" si="13"/>
        <v/>
      </c>
      <c r="T29" s="29"/>
      <c r="U29" t="str">
        <f t="shared" si="14"/>
        <v/>
      </c>
      <c r="W29" s="4" t="str">
        <f t="shared" si="15"/>
        <v/>
      </c>
    </row>
    <row r="30" spans="1:23" x14ac:dyDescent="0.3">
      <c r="A30" t="str">
        <f>TEXT(Setup!A29,"")</f>
        <v/>
      </c>
      <c r="B30" t="str">
        <f>TEXT(Setup!B29,"")</f>
        <v/>
      </c>
      <c r="C30" s="6"/>
      <c r="D30" s="6"/>
      <c r="E30" s="4" t="str">
        <f t="shared" si="6"/>
        <v/>
      </c>
      <c r="F30" t="str" cm="1">
        <f t="array" ref="F30">IF(ISNUMBER(E30),SUMPRODUCT((E$3:E$52&lt;E30)*1)+1+SUMPRODUCT((B$3:B$52=B30)*(G$3:G$52&lt;G30)),"")</f>
        <v/>
      </c>
      <c r="G30" t="str">
        <f>IF(E30&lt;&gt;"",IF(COUNTIFS(E:E,E30)&gt;1,_xlfn.XLOOKUP(A30,Run!A:A,Run!E:E),""),"")</f>
        <v/>
      </c>
      <c r="H30" t="str">
        <f t="shared" si="7"/>
        <v/>
      </c>
      <c r="I30" t="str">
        <f t="shared" si="8"/>
        <v/>
      </c>
      <c r="J30" t="e">
        <f t="shared" si="9"/>
        <v>#VALUE!</v>
      </c>
      <c r="K30" t="e">
        <f t="shared" si="9"/>
        <v>#VALUE!</v>
      </c>
      <c r="L30" s="29"/>
      <c r="M30" t="str">
        <f t="shared" si="10"/>
        <v/>
      </c>
      <c r="N30" t="str">
        <v/>
      </c>
      <c r="O30" s="4" t="str">
        <f t="shared" si="11"/>
        <v/>
      </c>
      <c r="P30" s="29"/>
      <c r="Q30" t="str">
        <f t="shared" si="12"/>
        <v/>
      </c>
      <c r="S30" s="4" t="str">
        <f t="shared" si="13"/>
        <v/>
      </c>
      <c r="T30" s="29"/>
      <c r="U30" t="str">
        <f t="shared" si="14"/>
        <v/>
      </c>
      <c r="W30" s="4" t="str">
        <f t="shared" si="15"/>
        <v/>
      </c>
    </row>
    <row r="31" spans="1:23" x14ac:dyDescent="0.3">
      <c r="A31" t="str">
        <f>TEXT(Setup!A30,"")</f>
        <v/>
      </c>
      <c r="B31" t="str">
        <f>TEXT(Setup!B30,"")</f>
        <v/>
      </c>
      <c r="C31" s="6"/>
      <c r="D31" s="6"/>
      <c r="E31" s="4" t="str">
        <f t="shared" si="6"/>
        <v/>
      </c>
      <c r="F31" t="str" cm="1">
        <f t="array" ref="F31">IF(ISNUMBER(E31),SUMPRODUCT((E$3:E$52&lt;E31)*1)+1+SUMPRODUCT((B$3:B$52=B31)*(G$3:G$52&lt;G31)),"")</f>
        <v/>
      </c>
      <c r="G31" t="str">
        <f>IF(E31&lt;&gt;"",IF(COUNTIFS(E:E,E31)&gt;1,_xlfn.XLOOKUP(A31,Run!A:A,Run!E:E),""),"")</f>
        <v/>
      </c>
      <c r="H31" t="str">
        <f t="shared" si="7"/>
        <v/>
      </c>
      <c r="I31" t="str">
        <f t="shared" si="8"/>
        <v/>
      </c>
      <c r="J31" t="e">
        <f t="shared" si="9"/>
        <v>#VALUE!</v>
      </c>
      <c r="K31" t="e">
        <f t="shared" si="9"/>
        <v>#VALUE!</v>
      </c>
      <c r="L31" s="29"/>
      <c r="M31" t="str">
        <f t="shared" si="10"/>
        <v/>
      </c>
      <c r="N31" t="str">
        <v/>
      </c>
      <c r="O31" s="4" t="str">
        <f t="shared" si="11"/>
        <v/>
      </c>
      <c r="P31" s="29"/>
      <c r="Q31" t="str">
        <f t="shared" si="12"/>
        <v/>
      </c>
      <c r="S31" s="4" t="str">
        <f t="shared" si="13"/>
        <v/>
      </c>
      <c r="T31" s="29"/>
      <c r="U31" t="str">
        <f t="shared" si="14"/>
        <v/>
      </c>
      <c r="W31" s="4" t="str">
        <f t="shared" si="15"/>
        <v/>
      </c>
    </row>
    <row r="32" spans="1:23" x14ac:dyDescent="0.3">
      <c r="A32" t="str">
        <f>TEXT(Setup!A31,"")</f>
        <v/>
      </c>
      <c r="B32" t="str">
        <f>TEXT(Setup!B31,"")</f>
        <v/>
      </c>
      <c r="C32" s="6"/>
      <c r="D32" s="6"/>
      <c r="E32" s="4" t="str">
        <f t="shared" si="6"/>
        <v/>
      </c>
      <c r="F32" t="str" cm="1">
        <f t="array" ref="F32">IF(ISNUMBER(E32),SUMPRODUCT((E$3:E$52&lt;E32)*1)+1+SUMPRODUCT((B$3:B$52=B32)*(G$3:G$52&lt;G32)),"")</f>
        <v/>
      </c>
      <c r="G32" t="str">
        <f>IF(E32&lt;&gt;"",IF(COUNTIFS(E:E,E32)&gt;1,_xlfn.XLOOKUP(A32,Run!A:A,Run!E:E),""),"")</f>
        <v/>
      </c>
      <c r="H32" t="str">
        <f t="shared" si="7"/>
        <v/>
      </c>
      <c r="I32" t="str">
        <f t="shared" si="8"/>
        <v/>
      </c>
      <c r="J32" t="e">
        <f t="shared" si="9"/>
        <v>#VALUE!</v>
      </c>
      <c r="K32" t="e">
        <f t="shared" si="9"/>
        <v>#VALUE!</v>
      </c>
      <c r="L32" s="29"/>
      <c r="M32" t="str">
        <f t="shared" si="10"/>
        <v/>
      </c>
      <c r="N32" t="str">
        <v/>
      </c>
      <c r="O32" s="4" t="str">
        <f t="shared" si="11"/>
        <v/>
      </c>
      <c r="P32" s="29"/>
      <c r="Q32" t="str">
        <f t="shared" si="12"/>
        <v/>
      </c>
      <c r="S32" s="4" t="str">
        <f t="shared" si="13"/>
        <v/>
      </c>
      <c r="T32" s="29"/>
      <c r="U32" t="str">
        <f t="shared" si="14"/>
        <v/>
      </c>
      <c r="W32" s="4" t="str">
        <f t="shared" si="15"/>
        <v/>
      </c>
    </row>
    <row r="33" spans="1:23" x14ac:dyDescent="0.3">
      <c r="A33" t="str">
        <f>TEXT(Setup!A32,"")</f>
        <v/>
      </c>
      <c r="B33" t="str">
        <f>TEXT(Setup!B32,"")</f>
        <v/>
      </c>
      <c r="C33" s="6"/>
      <c r="D33" s="6"/>
      <c r="E33" s="4" t="str">
        <f t="shared" si="6"/>
        <v/>
      </c>
      <c r="F33" t="str" cm="1">
        <f t="array" ref="F33">IF(ISNUMBER(E33),SUMPRODUCT((E$3:E$52&lt;E33)*1)+1+SUMPRODUCT((B$3:B$52=B33)*(G$3:G$52&lt;G33)),"")</f>
        <v/>
      </c>
      <c r="G33" t="str">
        <f>IF(E33&lt;&gt;"",IF(COUNTIFS(E:E,E33)&gt;1,_xlfn.XLOOKUP(A33,Run!A:A,Run!E:E),""),"")</f>
        <v/>
      </c>
      <c r="H33" t="str">
        <f t="shared" si="7"/>
        <v/>
      </c>
      <c r="I33" t="str">
        <f t="shared" si="8"/>
        <v/>
      </c>
      <c r="J33" t="e">
        <f t="shared" si="9"/>
        <v>#VALUE!</v>
      </c>
      <c r="K33" t="e">
        <f t="shared" si="9"/>
        <v>#VALUE!</v>
      </c>
      <c r="L33" s="29"/>
      <c r="M33" t="str">
        <f t="shared" si="10"/>
        <v/>
      </c>
      <c r="N33" t="str">
        <v/>
      </c>
      <c r="O33" s="4" t="str">
        <f t="shared" si="11"/>
        <v/>
      </c>
      <c r="P33" s="29"/>
      <c r="Q33" t="str">
        <f t="shared" si="12"/>
        <v/>
      </c>
      <c r="S33" s="4" t="str">
        <f t="shared" si="13"/>
        <v/>
      </c>
      <c r="T33" s="29"/>
      <c r="U33" t="str">
        <f t="shared" si="14"/>
        <v/>
      </c>
      <c r="W33" s="4" t="str">
        <f t="shared" si="15"/>
        <v/>
      </c>
    </row>
    <row r="34" spans="1:23" x14ac:dyDescent="0.3">
      <c r="A34" t="str">
        <f>TEXT(Setup!A33,"")</f>
        <v/>
      </c>
      <c r="B34" t="str">
        <f>TEXT(Setup!B33,"")</f>
        <v/>
      </c>
      <c r="C34" s="6"/>
      <c r="D34" s="6"/>
      <c r="E34" s="4" t="str">
        <f t="shared" si="6"/>
        <v/>
      </c>
      <c r="F34" t="str" cm="1">
        <f t="array" ref="F34">IF(ISNUMBER(E34),SUMPRODUCT((E$3:E$52&lt;E34)*1)+1+SUMPRODUCT((B$3:B$52=B34)*(G$3:G$52&lt;G34)),"")</f>
        <v/>
      </c>
      <c r="G34" t="str">
        <f>IF(E34&lt;&gt;"",IF(COUNTIFS(E:E,E34)&gt;1,_xlfn.XLOOKUP(A34,Run!A:A,Run!E:E),""),"")</f>
        <v/>
      </c>
      <c r="H34" t="str">
        <f t="shared" si="7"/>
        <v/>
      </c>
      <c r="I34" t="str">
        <f t="shared" si="8"/>
        <v/>
      </c>
      <c r="J34" t="e">
        <f t="shared" si="9"/>
        <v>#VALUE!</v>
      </c>
      <c r="K34" t="e">
        <f t="shared" si="9"/>
        <v>#VALUE!</v>
      </c>
      <c r="L34" s="29"/>
      <c r="M34" t="str">
        <f t="shared" si="10"/>
        <v/>
      </c>
      <c r="N34" t="str">
        <v/>
      </c>
      <c r="O34" s="4" t="str">
        <f t="shared" si="11"/>
        <v/>
      </c>
      <c r="P34" s="29"/>
      <c r="Q34" t="str">
        <f t="shared" si="12"/>
        <v/>
      </c>
      <c r="S34" s="4" t="str">
        <f t="shared" si="13"/>
        <v/>
      </c>
      <c r="T34" s="29"/>
      <c r="U34" t="str">
        <f t="shared" si="14"/>
        <v/>
      </c>
      <c r="W34" s="4" t="str">
        <f t="shared" si="15"/>
        <v/>
      </c>
    </row>
    <row r="35" spans="1:23" x14ac:dyDescent="0.3">
      <c r="A35" t="str">
        <f>TEXT(Setup!A34,"")</f>
        <v/>
      </c>
      <c r="B35" t="str">
        <f>TEXT(Setup!B34,"")</f>
        <v/>
      </c>
      <c r="C35" s="6"/>
      <c r="D35" s="6"/>
      <c r="E35" s="4" t="str">
        <f t="shared" si="6"/>
        <v/>
      </c>
      <c r="F35" t="str" cm="1">
        <f t="array" ref="F35">IF(ISNUMBER(E35),SUMPRODUCT((E$3:E$52&lt;E35)*1)+1+SUMPRODUCT((B$3:B$52=B35)*(G$3:G$52&lt;G35)),"")</f>
        <v/>
      </c>
      <c r="G35" t="str">
        <f>IF(E35&lt;&gt;"",IF(COUNTIFS(E:E,E35)&gt;1,_xlfn.XLOOKUP(A35,Run!A:A,Run!E:E),""),"")</f>
        <v/>
      </c>
      <c r="H35" t="str">
        <f t="shared" si="7"/>
        <v/>
      </c>
      <c r="I35" t="str">
        <f t="shared" si="8"/>
        <v/>
      </c>
      <c r="J35" t="e">
        <f t="shared" si="9"/>
        <v>#VALUE!</v>
      </c>
      <c r="K35" t="e">
        <f t="shared" si="9"/>
        <v>#VALUE!</v>
      </c>
      <c r="L35" s="29"/>
      <c r="M35" t="str">
        <f t="shared" si="10"/>
        <v/>
      </c>
      <c r="N35" t="str">
        <v/>
      </c>
      <c r="O35" s="4" t="str">
        <f t="shared" si="11"/>
        <v/>
      </c>
      <c r="P35" s="29"/>
      <c r="Q35" t="str">
        <f t="shared" si="12"/>
        <v/>
      </c>
      <c r="S35" s="4" t="str">
        <f t="shared" si="13"/>
        <v/>
      </c>
      <c r="T35" s="29"/>
      <c r="U35" t="str">
        <f t="shared" si="14"/>
        <v/>
      </c>
      <c r="W35" s="4" t="str">
        <f t="shared" si="15"/>
        <v/>
      </c>
    </row>
    <row r="36" spans="1:23" x14ac:dyDescent="0.3">
      <c r="A36" t="str">
        <f>TEXT(Setup!A35,"")</f>
        <v/>
      </c>
      <c r="B36" t="str">
        <f>TEXT(Setup!B35,"")</f>
        <v/>
      </c>
      <c r="C36" s="6"/>
      <c r="D36" s="6"/>
      <c r="E36" s="4" t="str">
        <f t="shared" si="6"/>
        <v/>
      </c>
      <c r="F36" t="str" cm="1">
        <f t="array" ref="F36">IF(ISNUMBER(E36),SUMPRODUCT((E$3:E$52&lt;E36)*1)+1+SUMPRODUCT((B$3:B$52=B36)*(G$3:G$52&lt;G36)),"")</f>
        <v/>
      </c>
      <c r="G36" t="str">
        <f>IF(E36&lt;&gt;"",IF(COUNTIFS(E:E,E36)&gt;1,_xlfn.XLOOKUP(A36,Run!A:A,Run!E:E),""),"")</f>
        <v/>
      </c>
      <c r="H36" t="str">
        <f t="shared" si="7"/>
        <v/>
      </c>
      <c r="I36" t="str">
        <f t="shared" si="8"/>
        <v/>
      </c>
      <c r="J36" t="e">
        <f t="shared" si="9"/>
        <v>#VALUE!</v>
      </c>
      <c r="K36" t="e">
        <f t="shared" si="9"/>
        <v>#VALUE!</v>
      </c>
      <c r="L36" s="29"/>
      <c r="M36" t="str">
        <f t="shared" si="10"/>
        <v/>
      </c>
      <c r="N36" t="str">
        <v/>
      </c>
      <c r="O36" s="4" t="str">
        <f t="shared" si="11"/>
        <v/>
      </c>
      <c r="P36" s="29"/>
      <c r="Q36" t="str">
        <f t="shared" si="12"/>
        <v/>
      </c>
      <c r="S36" s="4" t="str">
        <f t="shared" si="13"/>
        <v/>
      </c>
      <c r="T36" s="29"/>
      <c r="U36" t="str">
        <f t="shared" si="14"/>
        <v/>
      </c>
      <c r="W36" s="4" t="str">
        <f t="shared" si="15"/>
        <v/>
      </c>
    </row>
    <row r="37" spans="1:23" x14ac:dyDescent="0.3">
      <c r="A37" t="str">
        <f>TEXT(Setup!A36,"")</f>
        <v/>
      </c>
      <c r="B37" t="str">
        <f>TEXT(Setup!B36,"")</f>
        <v/>
      </c>
      <c r="C37" s="6"/>
      <c r="D37" s="6"/>
      <c r="E37" s="4" t="str">
        <f t="shared" si="6"/>
        <v/>
      </c>
      <c r="F37" t="str" cm="1">
        <f t="array" ref="F37">IF(ISNUMBER(E37),SUMPRODUCT((E$3:E$52&lt;E37)*1)+1+SUMPRODUCT((B$3:B$52=B37)*(G$3:G$52&lt;G37)),"")</f>
        <v/>
      </c>
      <c r="G37" t="str">
        <f>IF(E37&lt;&gt;"",IF(COUNTIFS(E:E,E37)&gt;1,_xlfn.XLOOKUP(A37,Run!A:A,Run!E:E),""),"")</f>
        <v/>
      </c>
      <c r="H37" t="str">
        <f t="shared" si="7"/>
        <v/>
      </c>
      <c r="I37" t="str">
        <f t="shared" si="8"/>
        <v/>
      </c>
      <c r="J37" t="e">
        <f t="shared" si="9"/>
        <v>#VALUE!</v>
      </c>
      <c r="K37" t="e">
        <f t="shared" si="9"/>
        <v>#VALUE!</v>
      </c>
      <c r="L37" s="29"/>
      <c r="M37" t="str">
        <f t="shared" si="10"/>
        <v/>
      </c>
      <c r="N37" t="str">
        <v/>
      </c>
      <c r="O37" s="4" t="str">
        <f t="shared" si="11"/>
        <v/>
      </c>
      <c r="P37" s="29"/>
      <c r="Q37" t="str">
        <f t="shared" si="12"/>
        <v/>
      </c>
      <c r="S37" s="4" t="str">
        <f t="shared" si="13"/>
        <v/>
      </c>
      <c r="T37" s="29"/>
      <c r="U37" t="str">
        <f t="shared" si="14"/>
        <v/>
      </c>
      <c r="W37" s="4" t="str">
        <f t="shared" si="15"/>
        <v/>
      </c>
    </row>
    <row r="38" spans="1:23" x14ac:dyDescent="0.3">
      <c r="A38" t="str">
        <f>TEXT(Setup!A37,"")</f>
        <v/>
      </c>
      <c r="B38" t="str">
        <f>TEXT(Setup!B37,"")</f>
        <v/>
      </c>
      <c r="C38" s="6"/>
      <c r="D38" s="6"/>
      <c r="E38" s="4" t="str">
        <f t="shared" si="6"/>
        <v/>
      </c>
      <c r="F38" t="str" cm="1">
        <f t="array" ref="F38">IF(ISNUMBER(E38),SUMPRODUCT((E$3:E$52&lt;E38)*1)+1+SUMPRODUCT((B$3:B$52=B38)*(G$3:G$52&lt;G38)),"")</f>
        <v/>
      </c>
      <c r="G38" t="str">
        <f>IF(E38&lt;&gt;"",IF(COUNTIFS(E:E,E38)&gt;1,_xlfn.XLOOKUP(A38,Run!A:A,Run!E:E),""),"")</f>
        <v/>
      </c>
      <c r="H38" t="str">
        <f t="shared" si="7"/>
        <v/>
      </c>
      <c r="I38" t="str">
        <f t="shared" si="8"/>
        <v/>
      </c>
      <c r="J38" t="e">
        <f t="shared" si="9"/>
        <v>#VALUE!</v>
      </c>
      <c r="K38" t="e">
        <f t="shared" si="9"/>
        <v>#VALUE!</v>
      </c>
      <c r="L38" s="29"/>
      <c r="M38" t="str">
        <f t="shared" si="10"/>
        <v/>
      </c>
      <c r="N38" t="str">
        <v/>
      </c>
      <c r="O38" s="4" t="str">
        <f t="shared" si="11"/>
        <v/>
      </c>
      <c r="P38" s="29"/>
      <c r="Q38" t="str">
        <f t="shared" si="12"/>
        <v/>
      </c>
      <c r="S38" s="4" t="str">
        <f t="shared" si="13"/>
        <v/>
      </c>
      <c r="T38" s="29"/>
      <c r="U38" t="str">
        <f t="shared" si="14"/>
        <v/>
      </c>
      <c r="W38" s="4" t="str">
        <f t="shared" si="15"/>
        <v/>
      </c>
    </row>
    <row r="39" spans="1:23" x14ac:dyDescent="0.3">
      <c r="A39" t="str">
        <f>TEXT(Setup!A38,"")</f>
        <v/>
      </c>
      <c r="B39" t="str">
        <f>TEXT(Setup!B38,"")</f>
        <v/>
      </c>
      <c r="C39" s="6"/>
      <c r="D39" s="6"/>
      <c r="E39" s="4" t="str">
        <f t="shared" si="6"/>
        <v/>
      </c>
      <c r="F39" t="str" cm="1">
        <f t="array" ref="F39">IF(ISNUMBER(E39),SUMPRODUCT((E$3:E$52&lt;E39)*1)+1+SUMPRODUCT((B$3:B$52=B39)*(G$3:G$52&lt;G39)),"")</f>
        <v/>
      </c>
      <c r="G39" t="str">
        <f>IF(E39&lt;&gt;"",IF(COUNTIFS(E:E,E39)&gt;1,_xlfn.XLOOKUP(A39,Run!A:A,Run!E:E),""),"")</f>
        <v/>
      </c>
      <c r="H39" t="str">
        <f t="shared" si="7"/>
        <v/>
      </c>
      <c r="I39" t="str">
        <f t="shared" si="8"/>
        <v/>
      </c>
      <c r="J39" t="e">
        <f t="shared" si="9"/>
        <v>#VALUE!</v>
      </c>
      <c r="K39" t="e">
        <f t="shared" si="9"/>
        <v>#VALUE!</v>
      </c>
      <c r="L39" s="29"/>
      <c r="M39" t="str">
        <f t="shared" si="10"/>
        <v/>
      </c>
      <c r="N39" t="str">
        <v/>
      </c>
      <c r="O39" s="4" t="str">
        <f t="shared" si="11"/>
        <v/>
      </c>
      <c r="P39" s="29"/>
      <c r="Q39" t="str">
        <f t="shared" si="12"/>
        <v/>
      </c>
      <c r="S39" s="4" t="str">
        <f t="shared" si="13"/>
        <v/>
      </c>
      <c r="T39" s="29"/>
      <c r="U39" t="str">
        <f t="shared" si="14"/>
        <v/>
      </c>
      <c r="W39" s="4" t="str">
        <f t="shared" si="15"/>
        <v/>
      </c>
    </row>
    <row r="40" spans="1:23" x14ac:dyDescent="0.3">
      <c r="A40" t="str">
        <f>TEXT(Setup!A39,"")</f>
        <v/>
      </c>
      <c r="B40" t="str">
        <f>TEXT(Setup!B39,"")</f>
        <v/>
      </c>
      <c r="C40" s="6"/>
      <c r="D40" s="6"/>
      <c r="E40" s="4" t="str">
        <f t="shared" si="6"/>
        <v/>
      </c>
      <c r="F40" t="str" cm="1">
        <f t="array" ref="F40">IF(ISNUMBER(E40),SUMPRODUCT((E$3:E$52&lt;E40)*1)+1+SUMPRODUCT((B$3:B$52=B40)*(G$3:G$52&lt;G40)),"")</f>
        <v/>
      </c>
      <c r="G40" t="str">
        <f>IF(E40&lt;&gt;"",IF(COUNTIFS(E:E,E40)&gt;1,_xlfn.XLOOKUP(A40,Run!A:A,Run!E:E),""),"")</f>
        <v/>
      </c>
      <c r="H40" t="str">
        <f t="shared" si="7"/>
        <v/>
      </c>
      <c r="I40" t="str">
        <f t="shared" si="8"/>
        <v/>
      </c>
      <c r="J40" t="e">
        <f t="shared" si="9"/>
        <v>#VALUE!</v>
      </c>
      <c r="K40" t="e">
        <f t="shared" si="9"/>
        <v>#VALUE!</v>
      </c>
      <c r="L40" s="29"/>
      <c r="M40" t="str">
        <f t="shared" si="10"/>
        <v/>
      </c>
      <c r="N40" t="str">
        <v/>
      </c>
      <c r="O40" s="4" t="str">
        <f t="shared" si="11"/>
        <v/>
      </c>
      <c r="P40" s="29"/>
      <c r="Q40" t="str">
        <f t="shared" si="12"/>
        <v/>
      </c>
      <c r="S40" s="4" t="str">
        <f t="shared" si="13"/>
        <v/>
      </c>
      <c r="T40" s="29"/>
      <c r="U40" t="str">
        <f t="shared" si="14"/>
        <v/>
      </c>
      <c r="W40" s="4" t="str">
        <f t="shared" si="15"/>
        <v/>
      </c>
    </row>
    <row r="41" spans="1:23" x14ac:dyDescent="0.3">
      <c r="A41" t="str">
        <f>TEXT(Setup!A40,"")</f>
        <v/>
      </c>
      <c r="B41" t="str">
        <f>TEXT(Setup!B40,"")</f>
        <v/>
      </c>
      <c r="C41" s="6"/>
      <c r="D41" s="6"/>
      <c r="E41" s="4" t="str">
        <f t="shared" si="6"/>
        <v/>
      </c>
      <c r="F41" t="str" cm="1">
        <f t="array" ref="F41">IF(ISNUMBER(E41),SUMPRODUCT((E$3:E$52&lt;E41)*1)+1+SUMPRODUCT((B$3:B$52=B41)*(G$3:G$52&lt;G41)),"")</f>
        <v/>
      </c>
      <c r="G41" t="str">
        <f>IF(E41&lt;&gt;"",IF(COUNTIFS(E:E,E41)&gt;1,_xlfn.XLOOKUP(A41,Run!A:A,Run!E:E),""),"")</f>
        <v/>
      </c>
      <c r="H41" t="str">
        <f t="shared" si="7"/>
        <v/>
      </c>
      <c r="I41" t="str">
        <f t="shared" si="8"/>
        <v/>
      </c>
      <c r="J41" t="e">
        <f t="shared" si="9"/>
        <v>#VALUE!</v>
      </c>
      <c r="K41" t="e">
        <f t="shared" si="9"/>
        <v>#VALUE!</v>
      </c>
      <c r="L41" s="29"/>
      <c r="M41" t="str">
        <f t="shared" si="10"/>
        <v/>
      </c>
      <c r="N41" t="str">
        <v/>
      </c>
      <c r="O41" s="4" t="str">
        <f t="shared" si="11"/>
        <v/>
      </c>
      <c r="P41" s="29"/>
      <c r="Q41" t="str">
        <f t="shared" si="12"/>
        <v/>
      </c>
      <c r="S41" s="4" t="str">
        <f t="shared" si="13"/>
        <v/>
      </c>
      <c r="T41" s="29"/>
      <c r="U41" t="str">
        <f t="shared" si="14"/>
        <v/>
      </c>
      <c r="W41" s="4" t="str">
        <f t="shared" si="15"/>
        <v/>
      </c>
    </row>
    <row r="42" spans="1:23" x14ac:dyDescent="0.3">
      <c r="A42" t="str">
        <f>TEXT(Setup!A41,"")</f>
        <v/>
      </c>
      <c r="B42" t="str">
        <f>TEXT(Setup!B41,"")</f>
        <v/>
      </c>
      <c r="C42" s="6"/>
      <c r="D42" s="6"/>
      <c r="E42" s="4" t="str">
        <f t="shared" si="6"/>
        <v/>
      </c>
      <c r="F42" t="str" cm="1">
        <f t="array" ref="F42">IF(ISNUMBER(E42),SUMPRODUCT((E$3:E$52&lt;E42)*1)+1+SUMPRODUCT((B$3:B$52=B42)*(G$3:G$52&lt;G42)),"")</f>
        <v/>
      </c>
      <c r="G42" t="str">
        <f>IF(E42&lt;&gt;"",IF(COUNTIFS(E:E,E42)&gt;1,_xlfn.XLOOKUP(A42,Run!A:A,Run!E:E),""),"")</f>
        <v/>
      </c>
      <c r="H42" t="str">
        <f t="shared" si="7"/>
        <v/>
      </c>
      <c r="I42" t="str">
        <f t="shared" si="8"/>
        <v/>
      </c>
      <c r="J42" t="e">
        <f t="shared" si="9"/>
        <v>#VALUE!</v>
      </c>
      <c r="K42" t="e">
        <f t="shared" si="9"/>
        <v>#VALUE!</v>
      </c>
      <c r="L42" s="29"/>
      <c r="M42" t="str">
        <f t="shared" si="10"/>
        <v/>
      </c>
      <c r="N42" t="str">
        <v/>
      </c>
      <c r="O42" s="4" t="str">
        <f t="shared" si="11"/>
        <v/>
      </c>
      <c r="P42" s="29"/>
      <c r="Q42" t="str">
        <f t="shared" si="12"/>
        <v/>
      </c>
      <c r="S42" s="4" t="str">
        <f t="shared" si="13"/>
        <v/>
      </c>
      <c r="T42" s="29"/>
      <c r="U42" t="str">
        <f t="shared" si="14"/>
        <v/>
      </c>
      <c r="W42" s="4" t="str">
        <f t="shared" si="15"/>
        <v/>
      </c>
    </row>
    <row r="43" spans="1:23" x14ac:dyDescent="0.3">
      <c r="A43" t="str">
        <f>TEXT(Setup!A42,"")</f>
        <v/>
      </c>
      <c r="B43" t="str">
        <f>TEXT(Setup!B42,"")</f>
        <v/>
      </c>
      <c r="C43" s="6"/>
      <c r="D43" s="6"/>
      <c r="E43" s="4" t="str">
        <f t="shared" si="6"/>
        <v/>
      </c>
      <c r="F43" t="str" cm="1">
        <f t="array" ref="F43">IF(ISNUMBER(E43),SUMPRODUCT((E$3:E$52&lt;E43)*1)+1+SUMPRODUCT((B$3:B$52=B43)*(G$3:G$52&lt;G43)),"")</f>
        <v/>
      </c>
      <c r="G43" t="str">
        <f>IF(E43&lt;&gt;"",IF(COUNTIFS(E:E,E43)&gt;1,_xlfn.XLOOKUP(A43,Run!A:A,Run!E:E),""),"")</f>
        <v/>
      </c>
      <c r="H43" t="str">
        <f t="shared" si="7"/>
        <v/>
      </c>
      <c r="I43" t="str">
        <f t="shared" si="8"/>
        <v/>
      </c>
      <c r="J43" t="e">
        <f t="shared" si="9"/>
        <v>#VALUE!</v>
      </c>
      <c r="K43" t="e">
        <f t="shared" si="9"/>
        <v>#VALUE!</v>
      </c>
      <c r="L43" s="29"/>
      <c r="M43" t="str">
        <f t="shared" si="10"/>
        <v/>
      </c>
      <c r="N43" t="str">
        <v/>
      </c>
      <c r="O43" s="4" t="str">
        <f t="shared" si="11"/>
        <v/>
      </c>
      <c r="P43" s="29"/>
      <c r="Q43" t="str">
        <f t="shared" si="12"/>
        <v/>
      </c>
      <c r="S43" s="4" t="str">
        <f t="shared" si="13"/>
        <v/>
      </c>
      <c r="T43" s="29"/>
      <c r="U43" t="str">
        <f t="shared" si="14"/>
        <v/>
      </c>
      <c r="W43" s="4" t="str">
        <f t="shared" si="15"/>
        <v/>
      </c>
    </row>
    <row r="44" spans="1:23" x14ac:dyDescent="0.3">
      <c r="A44" t="str">
        <f>TEXT(Setup!A43,"")</f>
        <v/>
      </c>
      <c r="B44" t="str">
        <f>TEXT(Setup!B43,"")</f>
        <v/>
      </c>
      <c r="C44" s="6"/>
      <c r="D44" s="6"/>
      <c r="E44" s="4" t="str">
        <f t="shared" si="6"/>
        <v/>
      </c>
      <c r="F44" t="str" cm="1">
        <f t="array" ref="F44">IF(ISNUMBER(E44),SUMPRODUCT((E$3:E$52&lt;E44)*1)+1+SUMPRODUCT((B$3:B$52=B44)*(G$3:G$52&lt;G44)),"")</f>
        <v/>
      </c>
      <c r="G44" t="str">
        <f>IF(E44&lt;&gt;"",IF(COUNTIFS(E:E,E44)&gt;1,_xlfn.XLOOKUP(A44,Run!A:A,Run!E:E),""),"")</f>
        <v/>
      </c>
      <c r="H44" t="str">
        <f t="shared" si="7"/>
        <v/>
      </c>
      <c r="I44" t="str">
        <f t="shared" si="8"/>
        <v/>
      </c>
      <c r="J44" t="e">
        <f t="shared" si="9"/>
        <v>#VALUE!</v>
      </c>
      <c r="K44" t="e">
        <f t="shared" si="9"/>
        <v>#VALUE!</v>
      </c>
      <c r="L44" s="29"/>
      <c r="M44" t="str">
        <f t="shared" si="10"/>
        <v/>
      </c>
      <c r="N44" t="str">
        <v/>
      </c>
      <c r="O44" s="4" t="str">
        <f t="shared" si="11"/>
        <v/>
      </c>
      <c r="P44" s="29"/>
      <c r="Q44" t="str">
        <f t="shared" si="12"/>
        <v/>
      </c>
      <c r="S44" s="4" t="str">
        <f t="shared" si="13"/>
        <v/>
      </c>
      <c r="T44" s="29"/>
      <c r="U44" t="str">
        <f t="shared" si="14"/>
        <v/>
      </c>
      <c r="W44" s="4" t="str">
        <f t="shared" si="15"/>
        <v/>
      </c>
    </row>
    <row r="45" spans="1:23" x14ac:dyDescent="0.3">
      <c r="A45" t="str">
        <f>TEXT(Setup!A44,"")</f>
        <v/>
      </c>
      <c r="B45" t="str">
        <f>TEXT(Setup!B44,"")</f>
        <v/>
      </c>
      <c r="C45" s="6"/>
      <c r="D45" s="6"/>
      <c r="E45" s="4" t="str">
        <f t="shared" si="6"/>
        <v/>
      </c>
      <c r="F45" t="str" cm="1">
        <f t="array" ref="F45">IF(ISNUMBER(E45),SUMPRODUCT((E$3:E$52&lt;E45)*1)+1+SUMPRODUCT((B$3:B$52=B45)*(G$3:G$52&lt;G45)),"")</f>
        <v/>
      </c>
      <c r="G45" t="str">
        <f>IF(E45&lt;&gt;"",IF(COUNTIFS(E:E,E45)&gt;1,_xlfn.XLOOKUP(A45,Run!A:A,Run!E:E),""),"")</f>
        <v/>
      </c>
      <c r="H45" t="str">
        <f t="shared" si="7"/>
        <v/>
      </c>
      <c r="I45" t="str">
        <f t="shared" si="8"/>
        <v/>
      </c>
      <c r="J45" t="e">
        <f t="shared" si="9"/>
        <v>#VALUE!</v>
      </c>
      <c r="K45" t="e">
        <f t="shared" si="9"/>
        <v>#VALUE!</v>
      </c>
      <c r="L45" s="29"/>
      <c r="M45" t="str">
        <f t="shared" si="10"/>
        <v/>
      </c>
      <c r="N45" t="str">
        <v/>
      </c>
      <c r="O45" s="4" t="str">
        <f t="shared" si="11"/>
        <v/>
      </c>
      <c r="P45" s="29"/>
      <c r="Q45" t="str">
        <f t="shared" si="12"/>
        <v/>
      </c>
      <c r="S45" s="4" t="str">
        <f t="shared" si="13"/>
        <v/>
      </c>
      <c r="T45" s="29"/>
      <c r="U45" t="str">
        <f t="shared" si="14"/>
        <v/>
      </c>
      <c r="W45" s="4" t="str">
        <f t="shared" si="15"/>
        <v/>
      </c>
    </row>
    <row r="46" spans="1:23" x14ac:dyDescent="0.3">
      <c r="A46" t="str">
        <f>TEXT(Setup!A45,"")</f>
        <v/>
      </c>
      <c r="B46" t="str">
        <f>TEXT(Setup!B45,"")</f>
        <v/>
      </c>
      <c r="C46" s="6"/>
      <c r="D46" s="6"/>
      <c r="E46" s="4" t="str">
        <f t="shared" si="6"/>
        <v/>
      </c>
      <c r="F46" t="str" cm="1">
        <f t="array" ref="F46">IF(ISNUMBER(E46),SUMPRODUCT((E$3:E$52&lt;E46)*1)+1+SUMPRODUCT((B$3:B$52=B46)*(G$3:G$52&lt;G46)),"")</f>
        <v/>
      </c>
      <c r="G46" t="str">
        <f>IF(E46&lt;&gt;"",IF(COUNTIFS(E:E,E46)&gt;1,_xlfn.XLOOKUP(A46,Run!A:A,Run!E:E),""),"")</f>
        <v/>
      </c>
      <c r="H46" t="str">
        <f t="shared" si="7"/>
        <v/>
      </c>
      <c r="I46" t="str">
        <f t="shared" si="8"/>
        <v/>
      </c>
      <c r="J46" t="e">
        <f t="shared" si="9"/>
        <v>#VALUE!</v>
      </c>
      <c r="K46" t="e">
        <f t="shared" si="9"/>
        <v>#VALUE!</v>
      </c>
      <c r="L46" s="29"/>
      <c r="M46" t="str">
        <f t="shared" si="10"/>
        <v/>
      </c>
      <c r="N46" t="str">
        <v/>
      </c>
      <c r="O46" s="4" t="str">
        <f t="shared" si="11"/>
        <v/>
      </c>
      <c r="P46" s="29"/>
      <c r="Q46" t="str">
        <f t="shared" si="12"/>
        <v/>
      </c>
      <c r="S46" s="4" t="str">
        <f t="shared" si="13"/>
        <v/>
      </c>
      <c r="T46" s="29"/>
      <c r="U46" t="str">
        <f t="shared" si="14"/>
        <v/>
      </c>
      <c r="W46" s="4" t="str">
        <f t="shared" si="15"/>
        <v/>
      </c>
    </row>
    <row r="47" spans="1:23" x14ac:dyDescent="0.3">
      <c r="A47" t="str">
        <f>TEXT(Setup!A46,"")</f>
        <v/>
      </c>
      <c r="B47" t="str">
        <f>TEXT(Setup!B46,"")</f>
        <v/>
      </c>
      <c r="C47" s="6"/>
      <c r="D47" s="6"/>
      <c r="E47" s="4" t="str">
        <f t="shared" si="6"/>
        <v/>
      </c>
      <c r="F47" t="str" cm="1">
        <f t="array" ref="F47">IF(ISNUMBER(E47),SUMPRODUCT((E$3:E$52&lt;E47)*1)+1+SUMPRODUCT((B$3:B$52=B47)*(G$3:G$52&lt;G47)),"")</f>
        <v/>
      </c>
      <c r="G47" t="str">
        <f>IF(E47&lt;&gt;"",IF(COUNTIFS(E:E,E47)&gt;1,_xlfn.XLOOKUP(A47,Run!A:A,Run!E:E),""),"")</f>
        <v/>
      </c>
      <c r="H47" t="str">
        <f t="shared" si="7"/>
        <v/>
      </c>
      <c r="I47" t="str">
        <f t="shared" si="8"/>
        <v/>
      </c>
      <c r="J47" t="e">
        <f t="shared" si="9"/>
        <v>#VALUE!</v>
      </c>
      <c r="K47" t="e">
        <f t="shared" si="9"/>
        <v>#VALUE!</v>
      </c>
      <c r="L47" s="29"/>
      <c r="M47" t="str">
        <f t="shared" si="10"/>
        <v/>
      </c>
      <c r="N47" t="str">
        <v/>
      </c>
      <c r="O47" s="4" t="str">
        <f t="shared" si="11"/>
        <v/>
      </c>
      <c r="P47" s="29"/>
      <c r="Q47" t="str">
        <f t="shared" si="12"/>
        <v/>
      </c>
      <c r="S47" s="4" t="str">
        <f t="shared" si="13"/>
        <v/>
      </c>
      <c r="T47" s="29"/>
      <c r="U47" t="str">
        <f t="shared" si="14"/>
        <v/>
      </c>
      <c r="W47" s="4" t="str">
        <f t="shared" si="15"/>
        <v/>
      </c>
    </row>
    <row r="48" spans="1:23" x14ac:dyDescent="0.3">
      <c r="A48" t="str">
        <f>TEXT(Setup!A47,"")</f>
        <v/>
      </c>
      <c r="B48" t="str">
        <f>TEXT(Setup!B47,"")</f>
        <v/>
      </c>
      <c r="C48" s="6"/>
      <c r="D48" s="6"/>
      <c r="E48" s="4" t="str">
        <f t="shared" si="6"/>
        <v/>
      </c>
      <c r="F48" t="str" cm="1">
        <f t="array" ref="F48">IF(ISNUMBER(E48),SUMPRODUCT((E$3:E$52&lt;E48)*1)+1+SUMPRODUCT((B$3:B$52=B48)*(G$3:G$52&lt;G48)),"")</f>
        <v/>
      </c>
      <c r="G48" t="str">
        <f>IF(E48&lt;&gt;"",IF(COUNTIFS(E:E,E48)&gt;1,_xlfn.XLOOKUP(A48,Run!A:A,Run!E:E),""),"")</f>
        <v/>
      </c>
      <c r="H48" t="str">
        <f t="shared" si="7"/>
        <v/>
      </c>
      <c r="I48" t="str">
        <f t="shared" si="8"/>
        <v/>
      </c>
      <c r="J48" t="e">
        <f t="shared" si="9"/>
        <v>#VALUE!</v>
      </c>
      <c r="K48" t="e">
        <f t="shared" si="9"/>
        <v>#VALUE!</v>
      </c>
      <c r="L48" s="29"/>
      <c r="M48" t="str">
        <f t="shared" si="10"/>
        <v/>
      </c>
      <c r="N48" t="str">
        <v/>
      </c>
      <c r="O48" s="4" t="str">
        <f t="shared" si="11"/>
        <v/>
      </c>
      <c r="P48" s="29"/>
      <c r="Q48" t="str">
        <f t="shared" si="12"/>
        <v/>
      </c>
      <c r="S48" s="4" t="str">
        <f t="shared" si="13"/>
        <v/>
      </c>
      <c r="T48" s="29"/>
      <c r="U48" t="str">
        <f t="shared" si="14"/>
        <v/>
      </c>
      <c r="W48" s="4" t="str">
        <f t="shared" si="15"/>
        <v/>
      </c>
    </row>
    <row r="49" spans="1:23" x14ac:dyDescent="0.3">
      <c r="A49" t="str">
        <f>TEXT(Setup!A48,"")</f>
        <v/>
      </c>
      <c r="B49" t="str">
        <f>TEXT(Setup!B48,"")</f>
        <v/>
      </c>
      <c r="C49" s="6"/>
      <c r="D49" s="6"/>
      <c r="E49" s="4" t="str">
        <f t="shared" si="6"/>
        <v/>
      </c>
      <c r="F49" t="str" cm="1">
        <f t="array" ref="F49">IF(ISNUMBER(E49),SUMPRODUCT((E$3:E$52&lt;E49)*1)+1+SUMPRODUCT((B$3:B$52=B49)*(G$3:G$52&lt;G49)),"")</f>
        <v/>
      </c>
      <c r="G49" t="str">
        <f>IF(E49&lt;&gt;"",IF(COUNTIFS(E:E,E49)&gt;1,_xlfn.XLOOKUP(A49,Run!A:A,Run!E:E),""),"")</f>
        <v/>
      </c>
      <c r="H49" t="str">
        <f t="shared" si="7"/>
        <v/>
      </c>
      <c r="I49" t="str">
        <f t="shared" si="8"/>
        <v/>
      </c>
      <c r="J49" t="e">
        <f t="shared" si="9"/>
        <v>#VALUE!</v>
      </c>
      <c r="K49" t="e">
        <f t="shared" si="9"/>
        <v>#VALUE!</v>
      </c>
      <c r="L49" s="29"/>
      <c r="M49" t="str">
        <f t="shared" si="10"/>
        <v/>
      </c>
      <c r="O49" s="4" t="str">
        <f t="shared" si="11"/>
        <v/>
      </c>
      <c r="P49" s="29"/>
      <c r="Q49" t="str">
        <f t="shared" si="12"/>
        <v/>
      </c>
      <c r="S49" s="4" t="str">
        <f t="shared" si="13"/>
        <v/>
      </c>
      <c r="T49" s="29"/>
      <c r="U49" t="str">
        <f t="shared" si="14"/>
        <v/>
      </c>
      <c r="W49" s="4" t="str">
        <f t="shared" si="15"/>
        <v/>
      </c>
    </row>
    <row r="50" spans="1:23" x14ac:dyDescent="0.3">
      <c r="A50" t="str">
        <f>TEXT(Setup!A49,"")</f>
        <v/>
      </c>
      <c r="B50" t="str">
        <f>TEXT(Setup!B49,"")</f>
        <v/>
      </c>
      <c r="C50" s="6"/>
      <c r="D50" s="6"/>
      <c r="E50" s="4" t="str">
        <f t="shared" si="6"/>
        <v/>
      </c>
      <c r="F50" t="str" cm="1">
        <f t="array" ref="F50">IF(ISNUMBER(E50),SUMPRODUCT((E$3:E$52&lt;E50)*1)+1+SUMPRODUCT((B$3:B$52=B50)*(G$3:G$52&lt;G50)),"")</f>
        <v/>
      </c>
      <c r="G50" t="str">
        <f>IF(E50&lt;&gt;"",IF(COUNTIFS(E:E,E50)&gt;1,_xlfn.XLOOKUP(A50,Run!A:A,Run!E:E),""),"")</f>
        <v/>
      </c>
      <c r="H50" t="str">
        <f t="shared" si="7"/>
        <v/>
      </c>
      <c r="I50" t="str">
        <f t="shared" si="8"/>
        <v/>
      </c>
      <c r="J50" t="e">
        <f t="shared" si="9"/>
        <v>#VALUE!</v>
      </c>
      <c r="K50" t="e">
        <f t="shared" si="9"/>
        <v>#VALUE!</v>
      </c>
      <c r="L50" s="29"/>
      <c r="M50" t="str">
        <f t="shared" si="10"/>
        <v/>
      </c>
      <c r="O50" s="4" t="str">
        <f t="shared" si="11"/>
        <v/>
      </c>
      <c r="P50" s="29"/>
      <c r="Q50" t="str">
        <f t="shared" si="12"/>
        <v/>
      </c>
      <c r="S50" s="4" t="str">
        <f t="shared" si="13"/>
        <v/>
      </c>
      <c r="T50" s="29"/>
      <c r="U50" t="str">
        <f t="shared" si="14"/>
        <v/>
      </c>
      <c r="W50" s="4" t="str">
        <f t="shared" si="15"/>
        <v/>
      </c>
    </row>
    <row r="51" spans="1:23" x14ac:dyDescent="0.3">
      <c r="A51" t="str">
        <f>TEXT(Setup!A50,"")</f>
        <v/>
      </c>
      <c r="B51" t="str">
        <f>TEXT(Setup!B50,"")</f>
        <v/>
      </c>
      <c r="C51" s="6"/>
      <c r="D51" s="6"/>
      <c r="E51" s="4" t="str">
        <f t="shared" si="6"/>
        <v/>
      </c>
      <c r="F51" t="str" cm="1">
        <f t="array" ref="F51">IF(ISNUMBER(E51),SUMPRODUCT((E$3:E$52&lt;E51)*1)+1+SUMPRODUCT((B$3:B$52=B51)*(G$3:G$52&lt;G51)),"")</f>
        <v/>
      </c>
      <c r="G51" t="str">
        <f>IF(E51&lt;&gt;"",IF(COUNTIFS(E:E,E51)&gt;1,_xlfn.XLOOKUP(A51,Run!A:A,Run!E:E),""),"")</f>
        <v/>
      </c>
      <c r="H51" t="str">
        <f t="shared" si="7"/>
        <v/>
      </c>
      <c r="I51" t="str">
        <f t="shared" si="8"/>
        <v/>
      </c>
      <c r="J51" t="e">
        <f t="shared" si="9"/>
        <v>#VALUE!</v>
      </c>
      <c r="K51" t="e">
        <f t="shared" si="9"/>
        <v>#VALUE!</v>
      </c>
      <c r="L51" s="29"/>
      <c r="M51" t="str">
        <f t="shared" si="10"/>
        <v/>
      </c>
      <c r="O51" s="4" t="str">
        <f t="shared" si="11"/>
        <v/>
      </c>
      <c r="P51" s="29"/>
      <c r="Q51" t="str">
        <f t="shared" si="12"/>
        <v/>
      </c>
      <c r="S51" s="4" t="str">
        <f t="shared" si="13"/>
        <v/>
      </c>
      <c r="T51" s="29"/>
      <c r="U51" t="str">
        <f t="shared" si="14"/>
        <v/>
      </c>
      <c r="W51" s="4" t="str">
        <f t="shared" si="15"/>
        <v/>
      </c>
    </row>
    <row r="52" spans="1:23" x14ac:dyDescent="0.3">
      <c r="A52" t="str">
        <f>TEXT(Setup!A51,"")</f>
        <v/>
      </c>
      <c r="B52" t="str">
        <f>TEXT(Setup!B51,"")</f>
        <v/>
      </c>
      <c r="C52" s="6"/>
      <c r="D52" s="6"/>
      <c r="E52" s="4" t="str">
        <f t="shared" si="6"/>
        <v/>
      </c>
      <c r="F52" t="str" cm="1">
        <f t="array" ref="F52">IF(ISNUMBER(E52),SUMPRODUCT((E$3:E$52&lt;E52)*1)+1+SUMPRODUCT((B$3:B$52=B52)*(G$3:G$52&lt;G52)),"")</f>
        <v/>
      </c>
      <c r="G52" t="str">
        <f>IF(E52&lt;&gt;"",IF(COUNTIFS(E:E,E52)&gt;1,_xlfn.XLOOKUP(A52,Run!A:A,Run!E:E),""),"")</f>
        <v/>
      </c>
      <c r="H52" t="str">
        <f t="shared" si="7"/>
        <v/>
      </c>
      <c r="I52" t="str">
        <f t="shared" si="8"/>
        <v/>
      </c>
      <c r="J52" t="e">
        <f t="shared" si="9"/>
        <v>#VALUE!</v>
      </c>
      <c r="K52" t="e">
        <f t="shared" si="9"/>
        <v>#VALUE!</v>
      </c>
      <c r="L52" s="29"/>
      <c r="M52" t="str">
        <f t="shared" si="10"/>
        <v/>
      </c>
      <c r="O52" s="4" t="str">
        <f t="shared" si="11"/>
        <v/>
      </c>
      <c r="P52" s="29"/>
      <c r="Q52" t="str">
        <f t="shared" si="12"/>
        <v/>
      </c>
      <c r="S52" s="4" t="str">
        <f t="shared" si="13"/>
        <v/>
      </c>
      <c r="T52" s="29"/>
      <c r="U52" t="str">
        <f t="shared" si="14"/>
        <v/>
      </c>
      <c r="W52" s="4" t="str">
        <f t="shared" si="15"/>
        <v/>
      </c>
    </row>
  </sheetData>
  <sheetProtection sheet="1" objects="1" scenarios="1"/>
  <protectedRanges>
    <protectedRange sqref="N1 R1 V1" name="Filter_1"/>
    <protectedRange sqref="C3:D52" name="Time Entry_1"/>
  </protectedRanges>
  <conditionalFormatting sqref="B1:B1048576">
    <cfRule type="cellIs" dxfId="1" priority="1" operator="equal">
      <formula>"Female"</formula>
    </cfRule>
  </conditionalFormatting>
  <dataValidations count="2">
    <dataValidation type="custom" allowBlank="1" showInputMessage="1" showErrorMessage="1" errorTitle="Invalid time" error="Please enter time in the format MM:SS. Partial seconds may be entered with a decimal if needed." promptTitle="Time Entry" prompt="Enter time in format MM:SS. If less than 1 minute, include 0 in the minutes place. (e.g. 0:30)." sqref="C3:D52" xr:uid="{72059AD3-1FA6-498A-8CC3-EAB072238E5F}">
      <formula1>J3</formula1>
    </dataValidation>
    <dataValidation type="list" allowBlank="1" showInputMessage="1" showErrorMessage="1" sqref="N1 R1 V1" xr:uid="{50AEAEAC-360C-4BCA-A237-245F05B739D6}">
      <formula1>ClassList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98152-DD3A-4C6D-A2D8-BCE0E2BA0A70}">
  <sheetPr>
    <tabColor rgb="FFC00000"/>
  </sheetPr>
  <dimension ref="A1:Q52"/>
  <sheetViews>
    <sheetView workbookViewId="0">
      <pane xSplit="1" ySplit="2" topLeftCell="B3" activePane="bottomRight" state="frozen"/>
      <selection activeCell="I1" sqref="I1:K1048576"/>
      <selection pane="topRight" activeCell="I1" sqref="I1:K1048576"/>
      <selection pane="bottomLeft" activeCell="I1" sqref="I1:K1048576"/>
      <selection pane="bottomRight" activeCell="E21" sqref="E21"/>
    </sheetView>
  </sheetViews>
  <sheetFormatPr defaultRowHeight="14.4" x14ac:dyDescent="0.3"/>
  <cols>
    <col min="1" max="1" width="17.6640625" customWidth="1"/>
    <col min="4" max="4" width="0" hidden="1" customWidth="1"/>
    <col min="6" max="7" width="8.6640625" hidden="1" customWidth="1"/>
    <col min="8" max="8" width="11.44140625" customWidth="1"/>
    <col min="9" max="11" width="8.6640625" hidden="1" customWidth="1"/>
    <col min="12" max="12" width="3.33203125" style="5" customWidth="1"/>
    <col min="13" max="13" width="8.6640625" customWidth="1"/>
    <col min="14" max="14" width="11.6640625" customWidth="1"/>
  </cols>
  <sheetData>
    <row r="1" spans="1:17" ht="18" x14ac:dyDescent="0.35">
      <c r="A1" s="7" t="str">
        <f>Setup!E8</f>
        <v>Ultimate Raider - Female</v>
      </c>
      <c r="L1" s="29"/>
      <c r="M1" s="1" t="s">
        <v>7</v>
      </c>
      <c r="N1" s="3" t="s">
        <v>56</v>
      </c>
      <c r="Q1" t="s">
        <v>58</v>
      </c>
    </row>
    <row r="2" spans="1:17" x14ac:dyDescent="0.3">
      <c r="A2" s="8" t="s">
        <v>4</v>
      </c>
      <c r="B2" s="8" t="s">
        <v>5</v>
      </c>
      <c r="C2" s="8" t="s">
        <v>1</v>
      </c>
      <c r="D2" s="8" t="s">
        <v>2</v>
      </c>
      <c r="E2" s="8" t="s">
        <v>3</v>
      </c>
      <c r="F2" s="8" t="s">
        <v>23</v>
      </c>
      <c r="G2" s="8" t="s">
        <v>21</v>
      </c>
      <c r="H2" s="8" t="s">
        <v>26</v>
      </c>
      <c r="I2" s="8" t="s">
        <v>22</v>
      </c>
      <c r="J2" s="8" t="s">
        <v>19</v>
      </c>
      <c r="K2" s="8" t="s">
        <v>20</v>
      </c>
      <c r="L2" s="54"/>
      <c r="M2" s="8" t="s">
        <v>6</v>
      </c>
      <c r="N2" s="8" t="s">
        <v>0</v>
      </c>
      <c r="O2" s="8" t="s">
        <v>1</v>
      </c>
    </row>
    <row r="3" spans="1:17" x14ac:dyDescent="0.3">
      <c r="A3" t="str">
        <f>TEXT(Setup!A2,"")</f>
        <v>Carrollton 1</v>
      </c>
      <c r="B3" t="str">
        <f>TEXT(Setup!B2,"")</f>
        <v>Male</v>
      </c>
      <c r="C3" s="6"/>
      <c r="D3" s="6"/>
      <c r="E3" s="4" t="str">
        <f>IF(B3="Male","",IFERROR(TIME(0, LEFT(C3,FIND(":",C3)-1),RIGHT(C3,LEN(C3)-FIND(":",C3)))+(MOD(RIGHT(C3,LEN(C3)-FIND(":",C3)),1)/86400),""))</f>
        <v/>
      </c>
      <c r="F3" t="str" cm="1">
        <f t="array" ref="F3">IF(ISNUMBER(E3),SUMPRODUCT((E$3:E$52&lt;E3)*1)+1+SUMPRODUCT((B$3:B$52=B3)*(G$3:G$52&lt;G3)),"")</f>
        <v/>
      </c>
      <c r="G3" t="str">
        <f>IF(E3&lt;&gt;"",IF(COUNTIFS(E:E,E3)&gt;1,_xlfn.XLOOKUP(A3,Run!A:A,Run!E:E),""),"")</f>
        <v/>
      </c>
      <c r="H3" t="str">
        <f>F3</f>
        <v/>
      </c>
      <c r="I3" t="str">
        <f>H3</f>
        <v/>
      </c>
      <c r="J3" t="e">
        <f>AND(ISNUMBER(VALUE(LEFT(C3,FIND(":",C3)-1))),ISNUMBER(VALUE(RIGHT(C3,LEN(C3)-FIND(":",C3)))),VALUE(LEFT(C3,FIND(":",C3)-1))&lt;60,VALUE(RIGHT(C3,LEN(C3)-FIND(":",C3)))&lt;60,ISNUMBER(TIME(0,VALUE(LEFT(C3,FIND(":",C3)-1)),VALUE(RIGHT(C3,LEN(C3)-FIND(":",C3))))))</f>
        <v>#VALUE!</v>
      </c>
      <c r="K3" t="e">
        <f>AND(ISNUMBER(VALUE(LEFT(D3,FIND(":",D3)-1))),ISNUMBER(VALUE(RIGHT(D3,LEN(D3)-FIND(":",D3)))),VALUE(LEFT(D3,FIND(":",D3)-1))&lt;60,VALUE(RIGHT(D3,LEN(D3)-FIND(":",D3)))&lt;60,ISNUMBER(TIME(0,VALUE(LEFT(D3,FIND(":",D3)-1)),VALUE(RIGHT(D3,LEN(D3)-FIND(":",D3))))))</f>
        <v>#VALUE!</v>
      </c>
      <c r="L3" s="29"/>
      <c r="M3" t="str">
        <f t="shared" ref="M3:M6" si="0">IF(N3="","",_xlfn.XLOOKUP(N3,$A:$A,$H:$H,""))</f>
        <v/>
      </c>
      <c r="N3" t="str" cm="1">
        <f t="array" ref="N3:N48">_xlfn.SORTBY(_xlfn._xlws.FILTER($A3:$A52,$B3:$B52&lt;&gt;"Male"),_xlfn._xlws.FILTER($I3:$I52,$B3:$B52&lt;&gt;"Male"))</f>
        <v>Carrollton 2</v>
      </c>
      <c r="O3" s="4" t="str">
        <f t="shared" ref="O3:O6" si="1">IF(N3="","",_xlfn.XLOOKUP(N3,$A:$A,$E:$E,""))</f>
        <v/>
      </c>
    </row>
    <row r="4" spans="1:17" x14ac:dyDescent="0.3">
      <c r="A4" t="str">
        <f>TEXT(Setup!A3,"")</f>
        <v>Carrollton 2</v>
      </c>
      <c r="B4" t="str">
        <f>TEXT(Setup!B3,"")</f>
        <v>Female</v>
      </c>
      <c r="C4" s="6"/>
      <c r="D4" s="6"/>
      <c r="E4" s="4" t="str">
        <f t="shared" ref="E4:E52" si="2">IF(B4="Male","",IFERROR(TIME(0, LEFT(C4,FIND(":",C4)-1),RIGHT(C4,LEN(C4)-FIND(":",C4)))+(MOD(RIGHT(C4,LEN(C4)-FIND(":",C4)),1)/86400),""))</f>
        <v/>
      </c>
      <c r="F4" t="str" cm="1">
        <f t="array" ref="F4">IF(ISNUMBER(E4),SUMPRODUCT((E$3:E$52&lt;E4)*1)+1+SUMPRODUCT((B$3:B$52=B4)*(G$3:G$52&lt;G4)),"")</f>
        <v/>
      </c>
      <c r="G4" t="str">
        <f>IF(E4&lt;&gt;"",IF(COUNTIFS(E:E,E4)&gt;1,_xlfn.XLOOKUP(A4,Run!A:A,Run!E:E),""),"")</f>
        <v/>
      </c>
      <c r="H4" t="str">
        <f t="shared" ref="H4:H52" si="3">F4</f>
        <v/>
      </c>
      <c r="I4" t="str">
        <f t="shared" ref="I4:I52" si="4">H4</f>
        <v/>
      </c>
      <c r="J4" t="e">
        <f t="shared" ref="J4:K52" si="5">AND(ISNUMBER(VALUE(LEFT(C4,FIND(":",C4)-1))),ISNUMBER(VALUE(RIGHT(C4,LEN(C4)-FIND(":",C4)))),VALUE(LEFT(C4,FIND(":",C4)-1))&lt;60,VALUE(RIGHT(C4,LEN(C4)-FIND(":",C4)))&lt;60,ISNUMBER(TIME(0,VALUE(LEFT(C4,FIND(":",C4)-1)),VALUE(RIGHT(C4,LEN(C4)-FIND(":",C4))))))</f>
        <v>#VALUE!</v>
      </c>
      <c r="K4" t="e">
        <f t="shared" si="5"/>
        <v>#VALUE!</v>
      </c>
      <c r="L4" s="29"/>
      <c r="M4" t="str">
        <f t="shared" si="0"/>
        <v/>
      </c>
      <c r="N4" t="str">
        <v>Cherokee 1</v>
      </c>
      <c r="O4" s="4" t="str">
        <f t="shared" si="1"/>
        <v/>
      </c>
    </row>
    <row r="5" spans="1:17" x14ac:dyDescent="0.3">
      <c r="A5" t="str">
        <f>TEXT(Setup!A4,"")</f>
        <v>Cherokee 1</v>
      </c>
      <c r="B5" t="str">
        <f>TEXT(Setup!B4,"")</f>
        <v>Female</v>
      </c>
      <c r="C5" s="6"/>
      <c r="D5" s="6"/>
      <c r="E5" s="4" t="str">
        <f t="shared" si="2"/>
        <v/>
      </c>
      <c r="F5" t="str" cm="1">
        <f t="array" ref="F5">IF(ISNUMBER(E5),SUMPRODUCT((E$3:E$52&lt;E5)*1)+1+SUMPRODUCT((B$3:B$52=B5)*(G$3:G$52&lt;G5)),"")</f>
        <v/>
      </c>
      <c r="G5" t="str">
        <f>IF(E5&lt;&gt;"",IF(COUNTIFS(E:E,E5)&gt;1,_xlfn.XLOOKUP(A5,Run!A:A,Run!E:E),""),"")</f>
        <v/>
      </c>
      <c r="H5" t="str">
        <f t="shared" si="3"/>
        <v/>
      </c>
      <c r="I5" t="str">
        <f t="shared" si="4"/>
        <v/>
      </c>
      <c r="J5" t="e">
        <f t="shared" si="5"/>
        <v>#VALUE!</v>
      </c>
      <c r="K5" t="e">
        <f t="shared" si="5"/>
        <v>#VALUE!</v>
      </c>
      <c r="L5" s="29"/>
      <c r="M5" t="str">
        <f t="shared" si="0"/>
        <v/>
      </c>
      <c r="N5" t="str">
        <v>Daniel</v>
      </c>
      <c r="O5" s="4" t="str">
        <f t="shared" si="1"/>
        <v/>
      </c>
    </row>
    <row r="6" spans="1:17" x14ac:dyDescent="0.3">
      <c r="A6" t="str">
        <f>TEXT(Setup!A5,"")</f>
        <v>Cherokee 1</v>
      </c>
      <c r="B6" t="str">
        <f>TEXT(Setup!B5,"")</f>
        <v>Male</v>
      </c>
      <c r="C6" s="6"/>
      <c r="D6" s="6"/>
      <c r="E6" s="4" t="str">
        <f t="shared" si="2"/>
        <v/>
      </c>
      <c r="F6" t="str" cm="1">
        <f t="array" ref="F6">IF(ISNUMBER(E6),SUMPRODUCT((E$3:E$52&lt;E6)*1)+1+SUMPRODUCT((B$3:B$52=B6)*(G$3:G$52&lt;G6)),"")</f>
        <v/>
      </c>
      <c r="G6" t="str">
        <f>IF(E6&lt;&gt;"",IF(COUNTIFS(E:E,E6)&gt;1,_xlfn.XLOOKUP(A6,Run!A:A,Run!E:E),""),"")</f>
        <v/>
      </c>
      <c r="H6" t="str">
        <f t="shared" si="3"/>
        <v/>
      </c>
      <c r="I6" t="str">
        <f t="shared" si="4"/>
        <v/>
      </c>
      <c r="J6" t="e">
        <f t="shared" si="5"/>
        <v>#VALUE!</v>
      </c>
      <c r="K6" t="e">
        <f t="shared" si="5"/>
        <v>#VALUE!</v>
      </c>
      <c r="L6" s="29"/>
      <c r="M6" t="str">
        <f t="shared" si="0"/>
        <v/>
      </c>
      <c r="N6" t="str">
        <v>Jefferson</v>
      </c>
      <c r="O6" s="4" t="str">
        <f t="shared" si="1"/>
        <v/>
      </c>
    </row>
    <row r="7" spans="1:17" x14ac:dyDescent="0.3">
      <c r="A7" t="str">
        <f>TEXT(Setup!A6,"")</f>
        <v>Daniel</v>
      </c>
      <c r="B7" t="str">
        <f>TEXT(Setup!B6,"")</f>
        <v>Mixed</v>
      </c>
      <c r="C7" s="6"/>
      <c r="D7" s="6"/>
      <c r="E7" s="4" t="str">
        <f t="shared" si="2"/>
        <v/>
      </c>
      <c r="F7" t="str" cm="1">
        <f t="array" ref="F7">IF(ISNUMBER(E7),SUMPRODUCT((E$3:E$52&lt;E7)*1)+1+SUMPRODUCT((B$3:B$52=B7)*(G$3:G$52&lt;G7)),"")</f>
        <v/>
      </c>
      <c r="G7" t="str">
        <f>IF(E7&lt;&gt;"",IF(COUNTIFS(E:E,E7)&gt;1,_xlfn.XLOOKUP(A7,Run!A:A,Run!E:E),""),"")</f>
        <v/>
      </c>
      <c r="H7" t="str">
        <f t="shared" si="3"/>
        <v/>
      </c>
      <c r="I7" t="str">
        <f t="shared" si="4"/>
        <v/>
      </c>
      <c r="J7" t="e">
        <f t="shared" si="5"/>
        <v>#VALUE!</v>
      </c>
      <c r="K7" t="e">
        <f t="shared" si="5"/>
        <v>#VALUE!</v>
      </c>
      <c r="L7" s="29"/>
      <c r="M7" t="str">
        <f>IF(N7="","",_xlfn.XLOOKUP(N7,$A:$A,$H:$H,""))</f>
        <v/>
      </c>
      <c r="N7" t="str">
        <v>N. Gwinnett 2</v>
      </c>
      <c r="O7" s="4" t="str">
        <f>IF(N7="","",_xlfn.XLOOKUP(N7,$A:$A,$E:$E,""))</f>
        <v/>
      </c>
    </row>
    <row r="8" spans="1:17" x14ac:dyDescent="0.3">
      <c r="A8" t="str">
        <f>TEXT(Setup!A7,"")</f>
        <v>Jefferson</v>
      </c>
      <c r="B8" t="str">
        <f>TEXT(Setup!B7,"")</f>
        <v>Mixed</v>
      </c>
      <c r="C8" s="6"/>
      <c r="D8" s="6"/>
      <c r="E8" s="4" t="str">
        <f t="shared" si="2"/>
        <v/>
      </c>
      <c r="F8" t="str" cm="1">
        <f t="array" ref="F8">IF(ISNUMBER(E8),SUMPRODUCT((E$3:E$52&lt;E8)*1)+1+SUMPRODUCT((B$3:B$52=B8)*(G$3:G$52&lt;G8)),"")</f>
        <v/>
      </c>
      <c r="G8" t="str">
        <f>IF(E8&lt;&gt;"",IF(COUNTIFS(E:E,E8)&gt;1,_xlfn.XLOOKUP(A8,Run!A:A,Run!E:E),""),"")</f>
        <v/>
      </c>
      <c r="H8" t="str">
        <f t="shared" si="3"/>
        <v/>
      </c>
      <c r="I8" t="str">
        <f t="shared" si="4"/>
        <v/>
      </c>
      <c r="J8" t="e">
        <f t="shared" si="5"/>
        <v>#VALUE!</v>
      </c>
      <c r="K8" t="e">
        <f t="shared" si="5"/>
        <v>#VALUE!</v>
      </c>
      <c r="L8" s="29"/>
      <c r="M8" t="str">
        <f t="shared" ref="M8:M52" si="6">IF(N8="","",_xlfn.XLOOKUP(N8,$A:$A,$H:$H,""))</f>
        <v/>
      </c>
      <c r="N8" t="str">
        <v>N. Gwinnett 3</v>
      </c>
      <c r="O8" s="4" t="str">
        <f t="shared" ref="O8:O52" si="7">IF(N8="","",_xlfn.XLOOKUP(N8,$A:$A,$E:$E,""))</f>
        <v/>
      </c>
    </row>
    <row r="9" spans="1:17" x14ac:dyDescent="0.3">
      <c r="A9" t="str">
        <f>TEXT(Setup!A8,"")</f>
        <v>N. Gwinnett 2</v>
      </c>
      <c r="B9" t="str">
        <f>TEXT(Setup!B8,"")</f>
        <v>Female</v>
      </c>
      <c r="C9" s="6"/>
      <c r="D9" s="6"/>
      <c r="E9" s="4" t="str">
        <f t="shared" si="2"/>
        <v/>
      </c>
      <c r="F9" t="str" cm="1">
        <f t="array" ref="F9">IF(ISNUMBER(E9),SUMPRODUCT((E$3:E$52&lt;E9)*1)+1+SUMPRODUCT((B$3:B$52=B9)*(G$3:G$52&lt;G9)),"")</f>
        <v/>
      </c>
      <c r="G9" t="str">
        <f>IF(E9&lt;&gt;"",IF(COUNTIFS(E:E,E9)&gt;1,_xlfn.XLOOKUP(A9,Run!A:A,Run!E:E),""),"")</f>
        <v/>
      </c>
      <c r="H9" t="str">
        <f t="shared" si="3"/>
        <v/>
      </c>
      <c r="I9" t="str">
        <f t="shared" si="4"/>
        <v/>
      </c>
      <c r="J9" t="e">
        <f t="shared" si="5"/>
        <v>#VALUE!</v>
      </c>
      <c r="K9" t="e">
        <f t="shared" si="5"/>
        <v>#VALUE!</v>
      </c>
      <c r="L9" s="29"/>
      <c r="M9" t="str">
        <f t="shared" si="6"/>
        <v/>
      </c>
      <c r="N9" t="str">
        <v>Marietta</v>
      </c>
      <c r="O9" s="4" t="str">
        <f t="shared" si="7"/>
        <v/>
      </c>
    </row>
    <row r="10" spans="1:17" x14ac:dyDescent="0.3">
      <c r="A10" t="str">
        <f>TEXT(Setup!A9,"")</f>
        <v>N. Gwinnett 3</v>
      </c>
      <c r="B10" t="str">
        <f>TEXT(Setup!B9,"")</f>
        <v>Mixed</v>
      </c>
      <c r="C10" s="6"/>
      <c r="D10" s="6"/>
      <c r="E10" s="4" t="str">
        <f t="shared" si="2"/>
        <v/>
      </c>
      <c r="F10" t="str" cm="1">
        <f t="array" ref="F10">IF(ISNUMBER(E10),SUMPRODUCT((E$3:E$52&lt;E10)*1)+1+SUMPRODUCT((B$3:B$52=B10)*(G$3:G$52&lt;G10)),"")</f>
        <v/>
      </c>
      <c r="G10" t="str">
        <f>IF(E10&lt;&gt;"",IF(COUNTIFS(E:E,E10)&gt;1,_xlfn.XLOOKUP(A10,Run!A:A,Run!E:E),""),"")</f>
        <v/>
      </c>
      <c r="H10" t="str">
        <f t="shared" si="3"/>
        <v/>
      </c>
      <c r="I10" t="str">
        <f t="shared" si="4"/>
        <v/>
      </c>
      <c r="J10" t="e">
        <f t="shared" si="5"/>
        <v>#VALUE!</v>
      </c>
      <c r="K10" t="e">
        <f t="shared" si="5"/>
        <v>#VALUE!</v>
      </c>
      <c r="L10" s="29"/>
      <c r="M10" t="str">
        <f t="shared" si="6"/>
        <v/>
      </c>
      <c r="N10" t="str">
        <v>Wheeler 2</v>
      </c>
      <c r="O10" s="4" t="str">
        <f t="shared" si="7"/>
        <v/>
      </c>
    </row>
    <row r="11" spans="1:17" x14ac:dyDescent="0.3">
      <c r="A11" t="str">
        <f>TEXT(Setup!A10,"")</f>
        <v>N. Gwinnett 1</v>
      </c>
      <c r="B11" t="str">
        <f>TEXT(Setup!B10,"")</f>
        <v>Male</v>
      </c>
      <c r="C11" s="6"/>
      <c r="D11" s="6"/>
      <c r="E11" s="4" t="str">
        <f t="shared" si="2"/>
        <v/>
      </c>
      <c r="F11" t="str" cm="1">
        <f t="array" ref="F11">IF(ISNUMBER(E11),SUMPRODUCT((E$3:E$52&lt;E11)*1)+1+SUMPRODUCT((B$3:B$52=B11)*(G$3:G$52&lt;G11)),"")</f>
        <v/>
      </c>
      <c r="G11" t="str">
        <f>IF(E11&lt;&gt;"",IF(COUNTIFS(E:E,E11)&gt;1,_xlfn.XLOOKUP(A11,Run!A:A,Run!E:E),""),"")</f>
        <v/>
      </c>
      <c r="H11" t="str">
        <f t="shared" si="3"/>
        <v/>
      </c>
      <c r="I11" t="str">
        <f t="shared" si="4"/>
        <v/>
      </c>
      <c r="J11" t="e">
        <f t="shared" si="5"/>
        <v>#VALUE!</v>
      </c>
      <c r="K11" t="e">
        <f t="shared" si="5"/>
        <v>#VALUE!</v>
      </c>
      <c r="L11" s="29"/>
      <c r="M11" t="str">
        <f t="shared" si="6"/>
        <v/>
      </c>
      <c r="N11" t="str">
        <v>Woodstock</v>
      </c>
      <c r="O11" s="4" t="str">
        <f t="shared" si="7"/>
        <v/>
      </c>
    </row>
    <row r="12" spans="1:17" x14ac:dyDescent="0.3">
      <c r="A12" t="str">
        <f>TEXT(Setup!A11,"")</f>
        <v>Marietta</v>
      </c>
      <c r="B12" t="str">
        <f>TEXT(Setup!B11,"")</f>
        <v>Mixed</v>
      </c>
      <c r="C12" s="6"/>
      <c r="D12" s="6"/>
      <c r="E12" s="4" t="str">
        <f t="shared" si="2"/>
        <v/>
      </c>
      <c r="F12" t="str" cm="1">
        <f t="array" ref="F12">IF(ISNUMBER(E12),SUMPRODUCT((E$3:E$52&lt;E12)*1)+1+SUMPRODUCT((B$3:B$52=B12)*(G$3:G$52&lt;G12)),"")</f>
        <v/>
      </c>
      <c r="G12" t="str">
        <f>IF(E12&lt;&gt;"",IF(COUNTIFS(E:E,E12)&gt;1,_xlfn.XLOOKUP(A12,Run!A:A,Run!E:E),""),"")</f>
        <v/>
      </c>
      <c r="H12" t="str">
        <f t="shared" si="3"/>
        <v/>
      </c>
      <c r="I12" t="str">
        <f t="shared" si="4"/>
        <v/>
      </c>
      <c r="J12" t="e">
        <f t="shared" si="5"/>
        <v>#VALUE!</v>
      </c>
      <c r="K12" t="e">
        <f t="shared" si="5"/>
        <v>#VALUE!</v>
      </c>
      <c r="L12" s="29"/>
      <c r="M12" t="str">
        <f t="shared" si="6"/>
        <v/>
      </c>
      <c r="N12" t="str">
        <v>Raider 1</v>
      </c>
      <c r="O12" s="4" t="str">
        <f t="shared" si="7"/>
        <v/>
      </c>
    </row>
    <row r="13" spans="1:17" x14ac:dyDescent="0.3">
      <c r="A13" t="str">
        <f>TEXT(Setup!A12,"")</f>
        <v>Wheeler 1</v>
      </c>
      <c r="B13" t="str">
        <f>TEXT(Setup!B12,"")</f>
        <v>Male</v>
      </c>
      <c r="C13" s="6"/>
      <c r="D13" s="6"/>
      <c r="E13" s="4" t="str">
        <f t="shared" si="2"/>
        <v/>
      </c>
      <c r="F13" t="str" cm="1">
        <f t="array" ref="F13">IF(ISNUMBER(E13),SUMPRODUCT((E$3:E$52&lt;E13)*1)+1+SUMPRODUCT((B$3:B$52=B13)*(G$3:G$52&lt;G13)),"")</f>
        <v/>
      </c>
      <c r="G13" t="str">
        <f>IF(E13&lt;&gt;"",IF(COUNTIFS(E:E,E13)&gt;1,_xlfn.XLOOKUP(A13,Run!A:A,Run!E:E),""),"")</f>
        <v/>
      </c>
      <c r="H13" t="str">
        <f t="shared" si="3"/>
        <v/>
      </c>
      <c r="I13" t="str">
        <f t="shared" si="4"/>
        <v/>
      </c>
      <c r="J13" t="e">
        <f t="shared" si="5"/>
        <v>#VALUE!</v>
      </c>
      <c r="K13" t="e">
        <f t="shared" si="5"/>
        <v>#VALUE!</v>
      </c>
      <c r="L13" s="29"/>
      <c r="M13" t="str">
        <f t="shared" si="6"/>
        <v/>
      </c>
      <c r="N13" t="str">
        <v>Raider 2</v>
      </c>
      <c r="O13" s="4" t="str">
        <f t="shared" si="7"/>
        <v/>
      </c>
    </row>
    <row r="14" spans="1:17" x14ac:dyDescent="0.3">
      <c r="A14" t="str">
        <f>TEXT(Setup!A13,"")</f>
        <v>Wheeler 2</v>
      </c>
      <c r="B14" t="str">
        <f>TEXT(Setup!B13,"")</f>
        <v>Female</v>
      </c>
      <c r="C14" s="6"/>
      <c r="D14" s="6"/>
      <c r="E14" s="4" t="str">
        <f t="shared" si="2"/>
        <v/>
      </c>
      <c r="F14" t="str" cm="1">
        <f t="array" ref="F14">IF(ISNUMBER(E14),SUMPRODUCT((E$3:E$52&lt;E14)*1)+1+SUMPRODUCT((B$3:B$52=B14)*(G$3:G$52&lt;G14)),"")</f>
        <v/>
      </c>
      <c r="G14" t="str">
        <f>IF(E14&lt;&gt;"",IF(COUNTIFS(E:E,E14)&gt;1,_xlfn.XLOOKUP(A14,Run!A:A,Run!E:E),""),"")</f>
        <v/>
      </c>
      <c r="H14" t="str">
        <f t="shared" si="3"/>
        <v/>
      </c>
      <c r="I14" t="str">
        <f t="shared" si="4"/>
        <v/>
      </c>
      <c r="J14" t="e">
        <f t="shared" si="5"/>
        <v>#VALUE!</v>
      </c>
      <c r="K14" t="e">
        <f t="shared" si="5"/>
        <v>#VALUE!</v>
      </c>
      <c r="L14" s="29"/>
      <c r="M14" t="str">
        <f t="shared" si="6"/>
        <v/>
      </c>
      <c r="N14" t="str">
        <v/>
      </c>
      <c r="O14" s="4" t="str">
        <f t="shared" si="7"/>
        <v/>
      </c>
    </row>
    <row r="15" spans="1:17" x14ac:dyDescent="0.3">
      <c r="A15" t="str">
        <f>TEXT(Setup!A14,"")</f>
        <v>Woodstock</v>
      </c>
      <c r="B15" t="str">
        <f>TEXT(Setup!B14,"")</f>
        <v>Mixed</v>
      </c>
      <c r="C15" s="6"/>
      <c r="D15" s="6"/>
      <c r="E15" s="4" t="str">
        <f t="shared" si="2"/>
        <v/>
      </c>
      <c r="F15" t="str" cm="1">
        <f t="array" ref="F15">IF(ISNUMBER(E15),SUMPRODUCT((E$3:E$52&lt;E15)*1)+1+SUMPRODUCT((B$3:B$52=B15)*(G$3:G$52&lt;G15)),"")</f>
        <v/>
      </c>
      <c r="G15" t="str">
        <f>IF(E15&lt;&gt;"",IF(COUNTIFS(E:E,E15)&gt;1,_xlfn.XLOOKUP(A15,Run!A:A,Run!E:E),""),"")</f>
        <v/>
      </c>
      <c r="H15" t="str">
        <f t="shared" si="3"/>
        <v/>
      </c>
      <c r="I15" t="str">
        <f t="shared" si="4"/>
        <v/>
      </c>
      <c r="J15" t="e">
        <f t="shared" si="5"/>
        <v>#VALUE!</v>
      </c>
      <c r="K15" t="e">
        <f t="shared" si="5"/>
        <v>#VALUE!</v>
      </c>
      <c r="L15" s="29"/>
      <c r="M15" t="str">
        <f t="shared" si="6"/>
        <v/>
      </c>
      <c r="N15" t="str">
        <v/>
      </c>
      <c r="O15" s="4" t="str">
        <f t="shared" si="7"/>
        <v/>
      </c>
    </row>
    <row r="16" spans="1:17" x14ac:dyDescent="0.3">
      <c r="A16" t="str">
        <f>TEXT(Setup!A15,"")</f>
        <v>Raider 1</v>
      </c>
      <c r="B16" t="str">
        <f>TEXT(Setup!B15,"")</f>
        <v>Mixed</v>
      </c>
      <c r="C16" s="6"/>
      <c r="D16" s="6"/>
      <c r="E16" s="4" t="str">
        <f t="shared" si="2"/>
        <v/>
      </c>
      <c r="F16" t="str" cm="1">
        <f t="array" ref="F16">IF(ISNUMBER(E16),SUMPRODUCT((E$3:E$52&lt;E16)*1)+1+SUMPRODUCT((B$3:B$52=B16)*(G$3:G$52&lt;G16)),"")</f>
        <v/>
      </c>
      <c r="G16" t="str">
        <f>IF(E16&lt;&gt;"",IF(COUNTIFS(E:E,E16)&gt;1,_xlfn.XLOOKUP(A16,Run!A:A,Run!E:E),""),"")</f>
        <v/>
      </c>
      <c r="H16" t="str">
        <f t="shared" si="3"/>
        <v/>
      </c>
      <c r="I16" t="str">
        <f t="shared" si="4"/>
        <v/>
      </c>
      <c r="J16" t="e">
        <f t="shared" si="5"/>
        <v>#VALUE!</v>
      </c>
      <c r="K16" t="e">
        <f t="shared" si="5"/>
        <v>#VALUE!</v>
      </c>
      <c r="L16" s="29"/>
      <c r="M16" t="str">
        <f t="shared" si="6"/>
        <v/>
      </c>
      <c r="N16" t="str">
        <v/>
      </c>
      <c r="O16" s="4" t="str">
        <f t="shared" si="7"/>
        <v/>
      </c>
    </row>
    <row r="17" spans="1:15" x14ac:dyDescent="0.3">
      <c r="A17" t="str">
        <f>TEXT(Setup!A16,"")</f>
        <v>Raider 2</v>
      </c>
      <c r="B17" t="str">
        <f>TEXT(Setup!B16,"")</f>
        <v>Mixed</v>
      </c>
      <c r="C17" s="6"/>
      <c r="D17" s="6"/>
      <c r="E17" s="4" t="str">
        <f t="shared" si="2"/>
        <v/>
      </c>
      <c r="F17" t="str" cm="1">
        <f t="array" ref="F17">IF(ISNUMBER(E17),SUMPRODUCT((E$3:E$52&lt;E17)*1)+1+SUMPRODUCT((B$3:B$52=B17)*(G$3:G$52&lt;G17)),"")</f>
        <v/>
      </c>
      <c r="G17" t="str">
        <f>IF(E17&lt;&gt;"",IF(COUNTIFS(E:E,E17)&gt;1,_xlfn.XLOOKUP(A17,Run!A:A,Run!E:E),""),"")</f>
        <v/>
      </c>
      <c r="H17" t="str">
        <f t="shared" si="3"/>
        <v/>
      </c>
      <c r="I17" t="str">
        <f t="shared" si="4"/>
        <v/>
      </c>
      <c r="J17" t="e">
        <f t="shared" si="5"/>
        <v>#VALUE!</v>
      </c>
      <c r="K17" t="e">
        <f t="shared" si="5"/>
        <v>#VALUE!</v>
      </c>
      <c r="L17" s="29"/>
      <c r="M17" t="str">
        <f t="shared" si="6"/>
        <v/>
      </c>
      <c r="N17" t="str">
        <v/>
      </c>
      <c r="O17" s="4" t="str">
        <f t="shared" si="7"/>
        <v/>
      </c>
    </row>
    <row r="18" spans="1:15" x14ac:dyDescent="0.3">
      <c r="A18" t="str">
        <f>TEXT(Setup!A17,"")</f>
        <v/>
      </c>
      <c r="B18" t="str">
        <f>TEXT(Setup!B17,"")</f>
        <v/>
      </c>
      <c r="C18" s="6"/>
      <c r="D18" s="6"/>
      <c r="E18" s="4" t="str">
        <f t="shared" si="2"/>
        <v/>
      </c>
      <c r="F18" t="str" cm="1">
        <f t="array" ref="F18">IF(ISNUMBER(E18),SUMPRODUCT((E$3:E$52&lt;E18)*1)+1+SUMPRODUCT((B$3:B$52=B18)*(G$3:G$52&lt;G18)),"")</f>
        <v/>
      </c>
      <c r="G18" t="str">
        <f>IF(E18&lt;&gt;"",IF(COUNTIFS(E:E,E18)&gt;1,_xlfn.XLOOKUP(A18,Run!A:A,Run!E:E),""),"")</f>
        <v/>
      </c>
      <c r="H18" t="str">
        <f t="shared" si="3"/>
        <v/>
      </c>
      <c r="I18" t="str">
        <f t="shared" si="4"/>
        <v/>
      </c>
      <c r="J18" t="e">
        <f t="shared" si="5"/>
        <v>#VALUE!</v>
      </c>
      <c r="K18" t="e">
        <f t="shared" si="5"/>
        <v>#VALUE!</v>
      </c>
      <c r="L18" s="29"/>
      <c r="M18" t="str">
        <f t="shared" si="6"/>
        <v/>
      </c>
      <c r="N18" t="str">
        <v/>
      </c>
      <c r="O18" s="4" t="str">
        <f t="shared" si="7"/>
        <v/>
      </c>
    </row>
    <row r="19" spans="1:15" x14ac:dyDescent="0.3">
      <c r="A19" t="str">
        <f>TEXT(Setup!A18,"")</f>
        <v/>
      </c>
      <c r="B19" t="str">
        <f>TEXT(Setup!B18,"")</f>
        <v/>
      </c>
      <c r="C19" s="6"/>
      <c r="D19" s="6"/>
      <c r="E19" s="4" t="str">
        <f t="shared" si="2"/>
        <v/>
      </c>
      <c r="F19" t="str" cm="1">
        <f t="array" ref="F19">IF(ISNUMBER(E19),SUMPRODUCT((E$3:E$52&lt;E19)*1)+1+SUMPRODUCT((B$3:B$52=B19)*(G$3:G$52&lt;G19)),"")</f>
        <v/>
      </c>
      <c r="G19" t="str">
        <f>IF(E19&lt;&gt;"",IF(COUNTIFS(E:E,E19)&gt;1,_xlfn.XLOOKUP(A19,Run!A:A,Run!E:E),""),"")</f>
        <v/>
      </c>
      <c r="H19" t="str">
        <f t="shared" si="3"/>
        <v/>
      </c>
      <c r="I19" t="str">
        <f t="shared" si="4"/>
        <v/>
      </c>
      <c r="J19" t="e">
        <f t="shared" si="5"/>
        <v>#VALUE!</v>
      </c>
      <c r="K19" t="e">
        <f t="shared" si="5"/>
        <v>#VALUE!</v>
      </c>
      <c r="L19" s="29"/>
      <c r="M19" t="str">
        <f t="shared" si="6"/>
        <v/>
      </c>
      <c r="N19" t="str">
        <v/>
      </c>
      <c r="O19" s="4" t="str">
        <f t="shared" si="7"/>
        <v/>
      </c>
    </row>
    <row r="20" spans="1:15" x14ac:dyDescent="0.3">
      <c r="A20" t="str">
        <f>TEXT(Setup!A19,"")</f>
        <v/>
      </c>
      <c r="B20" t="str">
        <f>TEXT(Setup!B19,"")</f>
        <v/>
      </c>
      <c r="C20" s="6"/>
      <c r="D20" s="6"/>
      <c r="E20" s="4" t="str">
        <f t="shared" si="2"/>
        <v/>
      </c>
      <c r="F20" t="str" cm="1">
        <f t="array" ref="F20">IF(ISNUMBER(E20),SUMPRODUCT((E$3:E$52&lt;E20)*1)+1+SUMPRODUCT((B$3:B$52=B20)*(G$3:G$52&lt;G20)),"")</f>
        <v/>
      </c>
      <c r="G20" t="str">
        <f>IF(E20&lt;&gt;"",IF(COUNTIFS(E:E,E20)&gt;1,_xlfn.XLOOKUP(A20,Run!A:A,Run!E:E),""),"")</f>
        <v/>
      </c>
      <c r="H20" t="str">
        <f t="shared" si="3"/>
        <v/>
      </c>
      <c r="I20" t="str">
        <f t="shared" si="4"/>
        <v/>
      </c>
      <c r="J20" t="e">
        <f t="shared" si="5"/>
        <v>#VALUE!</v>
      </c>
      <c r="K20" t="e">
        <f t="shared" si="5"/>
        <v>#VALUE!</v>
      </c>
      <c r="L20" s="29"/>
      <c r="M20" t="str">
        <f t="shared" si="6"/>
        <v/>
      </c>
      <c r="N20" t="str">
        <v/>
      </c>
      <c r="O20" s="4" t="str">
        <f t="shared" si="7"/>
        <v/>
      </c>
    </row>
    <row r="21" spans="1:15" x14ac:dyDescent="0.3">
      <c r="A21" t="str">
        <f>TEXT(Setup!A20,"")</f>
        <v/>
      </c>
      <c r="B21" t="str">
        <f>TEXT(Setup!B20,"")</f>
        <v/>
      </c>
      <c r="C21" s="6"/>
      <c r="D21" s="6"/>
      <c r="E21" s="4" t="str">
        <f t="shared" si="2"/>
        <v/>
      </c>
      <c r="F21" t="str" cm="1">
        <f t="array" ref="F21">IF(ISNUMBER(E21),SUMPRODUCT((E$3:E$52&lt;E21)*1)+1+SUMPRODUCT((B$3:B$52=B21)*(G$3:G$52&lt;G21)),"")</f>
        <v/>
      </c>
      <c r="G21" t="str">
        <f>IF(E21&lt;&gt;"",IF(COUNTIFS(E:E,E21)&gt;1,_xlfn.XLOOKUP(A21,Run!A:A,Run!E:E),""),"")</f>
        <v/>
      </c>
      <c r="H21" t="str">
        <f t="shared" si="3"/>
        <v/>
      </c>
      <c r="I21" t="str">
        <f t="shared" si="4"/>
        <v/>
      </c>
      <c r="J21" t="e">
        <f t="shared" si="5"/>
        <v>#VALUE!</v>
      </c>
      <c r="K21" t="e">
        <f t="shared" si="5"/>
        <v>#VALUE!</v>
      </c>
      <c r="L21" s="29"/>
      <c r="M21" t="str">
        <f t="shared" si="6"/>
        <v/>
      </c>
      <c r="N21" t="str">
        <v/>
      </c>
      <c r="O21" s="4" t="str">
        <f t="shared" si="7"/>
        <v/>
      </c>
    </row>
    <row r="22" spans="1:15" x14ac:dyDescent="0.3">
      <c r="A22" t="str">
        <f>TEXT(Setup!A21,"")</f>
        <v/>
      </c>
      <c r="B22" t="str">
        <f>TEXT(Setup!B21,"")</f>
        <v/>
      </c>
      <c r="C22" s="6"/>
      <c r="D22" s="6"/>
      <c r="E22" s="4" t="str">
        <f t="shared" si="2"/>
        <v/>
      </c>
      <c r="F22" t="str" cm="1">
        <f t="array" ref="F22">IF(ISNUMBER(E22),SUMPRODUCT((E$3:E$52&lt;E22)*1)+1+SUMPRODUCT((B$3:B$52=B22)*(G$3:G$52&lt;G22)),"")</f>
        <v/>
      </c>
      <c r="G22" t="str">
        <f>IF(E22&lt;&gt;"",IF(COUNTIFS(E:E,E22)&gt;1,_xlfn.XLOOKUP(A22,Run!A:A,Run!E:E),""),"")</f>
        <v/>
      </c>
      <c r="H22" t="str">
        <f t="shared" si="3"/>
        <v/>
      </c>
      <c r="I22" t="str">
        <f t="shared" si="4"/>
        <v/>
      </c>
      <c r="J22" t="e">
        <f t="shared" si="5"/>
        <v>#VALUE!</v>
      </c>
      <c r="K22" t="e">
        <f t="shared" si="5"/>
        <v>#VALUE!</v>
      </c>
      <c r="L22" s="29"/>
      <c r="M22" t="str">
        <f t="shared" si="6"/>
        <v/>
      </c>
      <c r="N22" t="str">
        <v/>
      </c>
      <c r="O22" s="4" t="str">
        <f t="shared" si="7"/>
        <v/>
      </c>
    </row>
    <row r="23" spans="1:15" x14ac:dyDescent="0.3">
      <c r="A23" t="str">
        <f>TEXT(Setup!A22,"")</f>
        <v/>
      </c>
      <c r="B23" t="str">
        <f>TEXT(Setup!B22,"")</f>
        <v/>
      </c>
      <c r="C23" s="6"/>
      <c r="D23" s="6"/>
      <c r="E23" s="4" t="str">
        <f t="shared" si="2"/>
        <v/>
      </c>
      <c r="F23" t="str" cm="1">
        <f t="array" ref="F23">IF(ISNUMBER(E23),SUMPRODUCT((E$3:E$52&lt;E23)*1)+1+SUMPRODUCT((B$3:B$52=B23)*(G$3:G$52&lt;G23)),"")</f>
        <v/>
      </c>
      <c r="G23" t="str">
        <f>IF(E23&lt;&gt;"",IF(COUNTIFS(E:E,E23)&gt;1,_xlfn.XLOOKUP(A23,Run!A:A,Run!E:E),""),"")</f>
        <v/>
      </c>
      <c r="H23" t="str">
        <f t="shared" si="3"/>
        <v/>
      </c>
      <c r="I23" t="str">
        <f t="shared" si="4"/>
        <v/>
      </c>
      <c r="J23" t="e">
        <f t="shared" si="5"/>
        <v>#VALUE!</v>
      </c>
      <c r="K23" t="e">
        <f t="shared" si="5"/>
        <v>#VALUE!</v>
      </c>
      <c r="L23" s="29"/>
      <c r="M23" t="str">
        <f t="shared" si="6"/>
        <v/>
      </c>
      <c r="N23" t="str">
        <v/>
      </c>
      <c r="O23" s="4" t="str">
        <f t="shared" si="7"/>
        <v/>
      </c>
    </row>
    <row r="24" spans="1:15" x14ac:dyDescent="0.3">
      <c r="A24" t="str">
        <f>TEXT(Setup!A23,"")</f>
        <v/>
      </c>
      <c r="B24" t="str">
        <f>TEXT(Setup!B23,"")</f>
        <v/>
      </c>
      <c r="C24" s="6"/>
      <c r="D24" s="6"/>
      <c r="E24" s="4" t="str">
        <f t="shared" si="2"/>
        <v/>
      </c>
      <c r="F24" t="str" cm="1">
        <f t="array" ref="F24">IF(ISNUMBER(E24),SUMPRODUCT((E$3:E$52&lt;E24)*1)+1+SUMPRODUCT((B$3:B$52=B24)*(G$3:G$52&lt;G24)),"")</f>
        <v/>
      </c>
      <c r="G24" t="str">
        <f>IF(E24&lt;&gt;"",IF(COUNTIFS(E:E,E24)&gt;1,_xlfn.XLOOKUP(A24,Run!A:A,Run!E:E),""),"")</f>
        <v/>
      </c>
      <c r="H24" t="str">
        <f t="shared" si="3"/>
        <v/>
      </c>
      <c r="I24" t="str">
        <f t="shared" si="4"/>
        <v/>
      </c>
      <c r="J24" t="e">
        <f t="shared" si="5"/>
        <v>#VALUE!</v>
      </c>
      <c r="K24" t="e">
        <f t="shared" si="5"/>
        <v>#VALUE!</v>
      </c>
      <c r="L24" s="29"/>
      <c r="M24" t="str">
        <f t="shared" si="6"/>
        <v/>
      </c>
      <c r="N24" t="str">
        <v/>
      </c>
      <c r="O24" s="4" t="str">
        <f t="shared" si="7"/>
        <v/>
      </c>
    </row>
    <row r="25" spans="1:15" x14ac:dyDescent="0.3">
      <c r="A25" t="str">
        <f>TEXT(Setup!A24,"")</f>
        <v/>
      </c>
      <c r="B25" t="str">
        <f>TEXT(Setup!B24,"")</f>
        <v/>
      </c>
      <c r="C25" s="6"/>
      <c r="D25" s="6"/>
      <c r="E25" s="4" t="str">
        <f t="shared" si="2"/>
        <v/>
      </c>
      <c r="F25" t="str" cm="1">
        <f t="array" ref="F25">IF(ISNUMBER(E25),SUMPRODUCT((E$3:E$52&lt;E25)*1)+1+SUMPRODUCT((B$3:B$52=B25)*(G$3:G$52&lt;G25)),"")</f>
        <v/>
      </c>
      <c r="G25" t="str">
        <f>IF(E25&lt;&gt;"",IF(COUNTIFS(E:E,E25)&gt;1,_xlfn.XLOOKUP(A25,Run!A:A,Run!E:E),""),"")</f>
        <v/>
      </c>
      <c r="H25" t="str">
        <f t="shared" si="3"/>
        <v/>
      </c>
      <c r="I25" t="str">
        <f t="shared" si="4"/>
        <v/>
      </c>
      <c r="J25" t="e">
        <f t="shared" si="5"/>
        <v>#VALUE!</v>
      </c>
      <c r="K25" t="e">
        <f t="shared" si="5"/>
        <v>#VALUE!</v>
      </c>
      <c r="L25" s="29"/>
      <c r="M25" t="str">
        <f t="shared" si="6"/>
        <v/>
      </c>
      <c r="N25" t="str">
        <v/>
      </c>
      <c r="O25" s="4" t="str">
        <f t="shared" si="7"/>
        <v/>
      </c>
    </row>
    <row r="26" spans="1:15" x14ac:dyDescent="0.3">
      <c r="A26" t="str">
        <f>TEXT(Setup!A25,"")</f>
        <v/>
      </c>
      <c r="B26" t="str">
        <f>TEXT(Setup!B25,"")</f>
        <v/>
      </c>
      <c r="C26" s="6"/>
      <c r="D26" s="6"/>
      <c r="E26" s="4" t="str">
        <f t="shared" si="2"/>
        <v/>
      </c>
      <c r="F26" t="str" cm="1">
        <f t="array" ref="F26">IF(ISNUMBER(E26),SUMPRODUCT((E$3:E$52&lt;E26)*1)+1+SUMPRODUCT((B$3:B$52=B26)*(G$3:G$52&lt;G26)),"")</f>
        <v/>
      </c>
      <c r="G26" t="str">
        <f>IF(E26&lt;&gt;"",IF(COUNTIFS(E:E,E26)&gt;1,_xlfn.XLOOKUP(A26,Run!A:A,Run!E:E),""),"")</f>
        <v/>
      </c>
      <c r="H26" t="str">
        <f t="shared" si="3"/>
        <v/>
      </c>
      <c r="I26" t="str">
        <f t="shared" si="4"/>
        <v/>
      </c>
      <c r="J26" t="e">
        <f t="shared" si="5"/>
        <v>#VALUE!</v>
      </c>
      <c r="K26" t="e">
        <f t="shared" si="5"/>
        <v>#VALUE!</v>
      </c>
      <c r="L26" s="29"/>
      <c r="M26" t="str">
        <f t="shared" si="6"/>
        <v/>
      </c>
      <c r="N26" t="str">
        <v/>
      </c>
      <c r="O26" s="4" t="str">
        <f t="shared" si="7"/>
        <v/>
      </c>
    </row>
    <row r="27" spans="1:15" x14ac:dyDescent="0.3">
      <c r="A27" t="str">
        <f>TEXT(Setup!A26,"")</f>
        <v/>
      </c>
      <c r="B27" t="str">
        <f>TEXT(Setup!B26,"")</f>
        <v/>
      </c>
      <c r="C27" s="6"/>
      <c r="D27" s="6"/>
      <c r="E27" s="4" t="str">
        <f t="shared" si="2"/>
        <v/>
      </c>
      <c r="F27" t="str" cm="1">
        <f t="array" ref="F27">IF(ISNUMBER(E27),SUMPRODUCT((E$3:E$52&lt;E27)*1)+1+SUMPRODUCT((B$3:B$52=B27)*(G$3:G$52&lt;G27)),"")</f>
        <v/>
      </c>
      <c r="G27" t="str">
        <f>IF(E27&lt;&gt;"",IF(COUNTIFS(E:E,E27)&gt;1,_xlfn.XLOOKUP(A27,Run!A:A,Run!E:E),""),"")</f>
        <v/>
      </c>
      <c r="H27" t="str">
        <f t="shared" si="3"/>
        <v/>
      </c>
      <c r="I27" t="str">
        <f t="shared" si="4"/>
        <v/>
      </c>
      <c r="J27" t="e">
        <f t="shared" si="5"/>
        <v>#VALUE!</v>
      </c>
      <c r="K27" t="e">
        <f t="shared" si="5"/>
        <v>#VALUE!</v>
      </c>
      <c r="L27" s="29"/>
      <c r="M27" t="str">
        <f t="shared" si="6"/>
        <v/>
      </c>
      <c r="N27" t="str">
        <v/>
      </c>
      <c r="O27" s="4" t="str">
        <f t="shared" si="7"/>
        <v/>
      </c>
    </row>
    <row r="28" spans="1:15" x14ac:dyDescent="0.3">
      <c r="A28" t="str">
        <f>TEXT(Setup!A27,"")</f>
        <v/>
      </c>
      <c r="B28" t="str">
        <f>TEXT(Setup!B27,"")</f>
        <v/>
      </c>
      <c r="C28" s="6"/>
      <c r="D28" s="6"/>
      <c r="E28" s="4" t="str">
        <f t="shared" si="2"/>
        <v/>
      </c>
      <c r="F28" t="str" cm="1">
        <f t="array" ref="F28">IF(ISNUMBER(E28),SUMPRODUCT((E$3:E$52&lt;E28)*1)+1+SUMPRODUCT((B$3:B$52=B28)*(G$3:G$52&lt;G28)),"")</f>
        <v/>
      </c>
      <c r="G28" t="str">
        <f>IF(E28&lt;&gt;"",IF(COUNTIFS(E:E,E28)&gt;1,_xlfn.XLOOKUP(A28,Run!A:A,Run!E:E),""),"")</f>
        <v/>
      </c>
      <c r="H28" t="str">
        <f t="shared" si="3"/>
        <v/>
      </c>
      <c r="I28" t="str">
        <f t="shared" si="4"/>
        <v/>
      </c>
      <c r="J28" t="e">
        <f t="shared" si="5"/>
        <v>#VALUE!</v>
      </c>
      <c r="K28" t="e">
        <f t="shared" si="5"/>
        <v>#VALUE!</v>
      </c>
      <c r="L28" s="29"/>
      <c r="M28" t="str">
        <f t="shared" si="6"/>
        <v/>
      </c>
      <c r="N28" t="str">
        <v/>
      </c>
      <c r="O28" s="4" t="str">
        <f t="shared" si="7"/>
        <v/>
      </c>
    </row>
    <row r="29" spans="1:15" x14ac:dyDescent="0.3">
      <c r="A29" t="str">
        <f>TEXT(Setup!A28,"")</f>
        <v/>
      </c>
      <c r="B29" t="str">
        <f>TEXT(Setup!B28,"")</f>
        <v/>
      </c>
      <c r="C29" s="6"/>
      <c r="D29" s="6"/>
      <c r="E29" s="4" t="str">
        <f t="shared" si="2"/>
        <v/>
      </c>
      <c r="F29" t="str" cm="1">
        <f t="array" ref="F29">IF(ISNUMBER(E29),SUMPRODUCT((E$3:E$52&lt;E29)*1)+1+SUMPRODUCT((B$3:B$52=B29)*(G$3:G$52&lt;G29)),"")</f>
        <v/>
      </c>
      <c r="G29" t="str">
        <f>IF(E29&lt;&gt;"",IF(COUNTIFS(E:E,E29)&gt;1,_xlfn.XLOOKUP(A29,Run!A:A,Run!E:E),""),"")</f>
        <v/>
      </c>
      <c r="H29" t="str">
        <f t="shared" si="3"/>
        <v/>
      </c>
      <c r="I29" t="str">
        <f t="shared" si="4"/>
        <v/>
      </c>
      <c r="J29" t="e">
        <f t="shared" si="5"/>
        <v>#VALUE!</v>
      </c>
      <c r="K29" t="e">
        <f t="shared" si="5"/>
        <v>#VALUE!</v>
      </c>
      <c r="L29" s="29"/>
      <c r="M29" t="str">
        <f t="shared" si="6"/>
        <v/>
      </c>
      <c r="N29" t="str">
        <v/>
      </c>
      <c r="O29" s="4" t="str">
        <f t="shared" si="7"/>
        <v/>
      </c>
    </row>
    <row r="30" spans="1:15" x14ac:dyDescent="0.3">
      <c r="A30" t="str">
        <f>TEXT(Setup!A29,"")</f>
        <v/>
      </c>
      <c r="B30" t="str">
        <f>TEXT(Setup!B29,"")</f>
        <v/>
      </c>
      <c r="C30" s="6"/>
      <c r="D30" s="6"/>
      <c r="E30" s="4" t="str">
        <f t="shared" si="2"/>
        <v/>
      </c>
      <c r="F30" t="str" cm="1">
        <f t="array" ref="F30">IF(ISNUMBER(E30),SUMPRODUCT((E$3:E$52&lt;E30)*1)+1+SUMPRODUCT((B$3:B$52=B30)*(G$3:G$52&lt;G30)),"")</f>
        <v/>
      </c>
      <c r="G30" t="str">
        <f>IF(E30&lt;&gt;"",IF(COUNTIFS(E:E,E30)&gt;1,_xlfn.XLOOKUP(A30,Run!A:A,Run!E:E),""),"")</f>
        <v/>
      </c>
      <c r="H30" t="str">
        <f t="shared" si="3"/>
        <v/>
      </c>
      <c r="I30" t="str">
        <f t="shared" si="4"/>
        <v/>
      </c>
      <c r="J30" t="e">
        <f t="shared" si="5"/>
        <v>#VALUE!</v>
      </c>
      <c r="K30" t="e">
        <f t="shared" si="5"/>
        <v>#VALUE!</v>
      </c>
      <c r="L30" s="29"/>
      <c r="M30" t="str">
        <f t="shared" si="6"/>
        <v/>
      </c>
      <c r="N30" t="str">
        <v/>
      </c>
      <c r="O30" s="4" t="str">
        <f t="shared" si="7"/>
        <v/>
      </c>
    </row>
    <row r="31" spans="1:15" x14ac:dyDescent="0.3">
      <c r="A31" t="str">
        <f>TEXT(Setup!A30,"")</f>
        <v/>
      </c>
      <c r="B31" t="str">
        <f>TEXT(Setup!B30,"")</f>
        <v/>
      </c>
      <c r="C31" s="6"/>
      <c r="D31" s="6"/>
      <c r="E31" s="4" t="str">
        <f t="shared" si="2"/>
        <v/>
      </c>
      <c r="F31" t="str" cm="1">
        <f t="array" ref="F31">IF(ISNUMBER(E31),SUMPRODUCT((E$3:E$52&lt;E31)*1)+1+SUMPRODUCT((B$3:B$52=B31)*(G$3:G$52&lt;G31)),"")</f>
        <v/>
      </c>
      <c r="G31" t="str">
        <f>IF(E31&lt;&gt;"",IF(COUNTIFS(E:E,E31)&gt;1,_xlfn.XLOOKUP(A31,Run!A:A,Run!E:E),""),"")</f>
        <v/>
      </c>
      <c r="H31" t="str">
        <f t="shared" si="3"/>
        <v/>
      </c>
      <c r="I31" t="str">
        <f t="shared" si="4"/>
        <v/>
      </c>
      <c r="J31" t="e">
        <f t="shared" si="5"/>
        <v>#VALUE!</v>
      </c>
      <c r="K31" t="e">
        <f t="shared" si="5"/>
        <v>#VALUE!</v>
      </c>
      <c r="L31" s="29"/>
      <c r="M31" t="str">
        <f t="shared" si="6"/>
        <v/>
      </c>
      <c r="N31" t="str">
        <v/>
      </c>
      <c r="O31" s="4" t="str">
        <f t="shared" si="7"/>
        <v/>
      </c>
    </row>
    <row r="32" spans="1:15" x14ac:dyDescent="0.3">
      <c r="A32" t="str">
        <f>TEXT(Setup!A31,"")</f>
        <v/>
      </c>
      <c r="B32" t="str">
        <f>TEXT(Setup!B31,"")</f>
        <v/>
      </c>
      <c r="C32" s="6"/>
      <c r="D32" s="6"/>
      <c r="E32" s="4" t="str">
        <f t="shared" si="2"/>
        <v/>
      </c>
      <c r="F32" t="str" cm="1">
        <f t="array" ref="F32">IF(ISNUMBER(E32),SUMPRODUCT((E$3:E$52&lt;E32)*1)+1+SUMPRODUCT((B$3:B$52=B32)*(G$3:G$52&lt;G32)),"")</f>
        <v/>
      </c>
      <c r="G32" t="str">
        <f>IF(E32&lt;&gt;"",IF(COUNTIFS(E:E,E32)&gt;1,_xlfn.XLOOKUP(A32,Run!A:A,Run!E:E),""),"")</f>
        <v/>
      </c>
      <c r="H32" t="str">
        <f t="shared" si="3"/>
        <v/>
      </c>
      <c r="I32" t="str">
        <f t="shared" si="4"/>
        <v/>
      </c>
      <c r="J32" t="e">
        <f t="shared" si="5"/>
        <v>#VALUE!</v>
      </c>
      <c r="K32" t="e">
        <f t="shared" si="5"/>
        <v>#VALUE!</v>
      </c>
      <c r="L32" s="29"/>
      <c r="M32" t="str">
        <f t="shared" si="6"/>
        <v/>
      </c>
      <c r="N32" t="str">
        <v/>
      </c>
      <c r="O32" s="4" t="str">
        <f t="shared" si="7"/>
        <v/>
      </c>
    </row>
    <row r="33" spans="1:15" x14ac:dyDescent="0.3">
      <c r="A33" t="str">
        <f>TEXT(Setup!A32,"")</f>
        <v/>
      </c>
      <c r="B33" t="str">
        <f>TEXT(Setup!B32,"")</f>
        <v/>
      </c>
      <c r="C33" s="6"/>
      <c r="D33" s="6"/>
      <c r="E33" s="4" t="str">
        <f t="shared" si="2"/>
        <v/>
      </c>
      <c r="F33" t="str" cm="1">
        <f t="array" ref="F33">IF(ISNUMBER(E33),SUMPRODUCT((E$3:E$52&lt;E33)*1)+1+SUMPRODUCT((B$3:B$52=B33)*(G$3:G$52&lt;G33)),"")</f>
        <v/>
      </c>
      <c r="G33" t="str">
        <f>IF(E33&lt;&gt;"",IF(COUNTIFS(E:E,E33)&gt;1,_xlfn.XLOOKUP(A33,Run!A:A,Run!E:E),""),"")</f>
        <v/>
      </c>
      <c r="H33" t="str">
        <f t="shared" si="3"/>
        <v/>
      </c>
      <c r="I33" t="str">
        <f t="shared" si="4"/>
        <v/>
      </c>
      <c r="J33" t="e">
        <f t="shared" si="5"/>
        <v>#VALUE!</v>
      </c>
      <c r="K33" t="e">
        <f t="shared" si="5"/>
        <v>#VALUE!</v>
      </c>
      <c r="L33" s="29"/>
      <c r="M33" t="str">
        <f t="shared" si="6"/>
        <v/>
      </c>
      <c r="N33" t="str">
        <v/>
      </c>
      <c r="O33" s="4" t="str">
        <f t="shared" si="7"/>
        <v/>
      </c>
    </row>
    <row r="34" spans="1:15" x14ac:dyDescent="0.3">
      <c r="A34" t="str">
        <f>TEXT(Setup!A33,"")</f>
        <v/>
      </c>
      <c r="B34" t="str">
        <f>TEXT(Setup!B33,"")</f>
        <v/>
      </c>
      <c r="C34" s="6"/>
      <c r="D34" s="6"/>
      <c r="E34" s="4" t="str">
        <f t="shared" si="2"/>
        <v/>
      </c>
      <c r="F34" t="str" cm="1">
        <f t="array" ref="F34">IF(ISNUMBER(E34),SUMPRODUCT((E$3:E$52&lt;E34)*1)+1+SUMPRODUCT((B$3:B$52=B34)*(G$3:G$52&lt;G34)),"")</f>
        <v/>
      </c>
      <c r="G34" t="str">
        <f>IF(E34&lt;&gt;"",IF(COUNTIFS(E:E,E34)&gt;1,_xlfn.XLOOKUP(A34,Run!A:A,Run!E:E),""),"")</f>
        <v/>
      </c>
      <c r="H34" t="str">
        <f t="shared" si="3"/>
        <v/>
      </c>
      <c r="I34" t="str">
        <f t="shared" si="4"/>
        <v/>
      </c>
      <c r="J34" t="e">
        <f t="shared" si="5"/>
        <v>#VALUE!</v>
      </c>
      <c r="K34" t="e">
        <f t="shared" si="5"/>
        <v>#VALUE!</v>
      </c>
      <c r="L34" s="29"/>
      <c r="M34" t="str">
        <f t="shared" si="6"/>
        <v/>
      </c>
      <c r="N34" t="str">
        <v/>
      </c>
      <c r="O34" s="4" t="str">
        <f t="shared" si="7"/>
        <v/>
      </c>
    </row>
    <row r="35" spans="1:15" x14ac:dyDescent="0.3">
      <c r="A35" t="str">
        <f>TEXT(Setup!A34,"")</f>
        <v/>
      </c>
      <c r="B35" t="str">
        <f>TEXT(Setup!B34,"")</f>
        <v/>
      </c>
      <c r="C35" s="6"/>
      <c r="D35" s="6"/>
      <c r="E35" s="4" t="str">
        <f t="shared" si="2"/>
        <v/>
      </c>
      <c r="F35" t="str" cm="1">
        <f t="array" ref="F35">IF(ISNUMBER(E35),SUMPRODUCT((E$3:E$52&lt;E35)*1)+1+SUMPRODUCT((B$3:B$52=B35)*(G$3:G$52&lt;G35)),"")</f>
        <v/>
      </c>
      <c r="G35" t="str">
        <f>IF(E35&lt;&gt;"",IF(COUNTIFS(E:E,E35)&gt;1,_xlfn.XLOOKUP(A35,Run!A:A,Run!E:E),""),"")</f>
        <v/>
      </c>
      <c r="H35" t="str">
        <f t="shared" si="3"/>
        <v/>
      </c>
      <c r="I35" t="str">
        <f t="shared" si="4"/>
        <v/>
      </c>
      <c r="J35" t="e">
        <f t="shared" si="5"/>
        <v>#VALUE!</v>
      </c>
      <c r="K35" t="e">
        <f t="shared" si="5"/>
        <v>#VALUE!</v>
      </c>
      <c r="L35" s="29"/>
      <c r="M35" t="str">
        <f t="shared" si="6"/>
        <v/>
      </c>
      <c r="N35" t="str">
        <v/>
      </c>
      <c r="O35" s="4" t="str">
        <f t="shared" si="7"/>
        <v/>
      </c>
    </row>
    <row r="36" spans="1:15" x14ac:dyDescent="0.3">
      <c r="A36" t="str">
        <f>TEXT(Setup!A35,"")</f>
        <v/>
      </c>
      <c r="B36" t="str">
        <f>TEXT(Setup!B35,"")</f>
        <v/>
      </c>
      <c r="C36" s="6"/>
      <c r="D36" s="6"/>
      <c r="E36" s="4" t="str">
        <f t="shared" si="2"/>
        <v/>
      </c>
      <c r="F36" t="str" cm="1">
        <f t="array" ref="F36">IF(ISNUMBER(E36),SUMPRODUCT((E$3:E$52&lt;E36)*1)+1+SUMPRODUCT((B$3:B$52=B36)*(G$3:G$52&lt;G36)),"")</f>
        <v/>
      </c>
      <c r="G36" t="str">
        <f>IF(E36&lt;&gt;"",IF(COUNTIFS(E:E,E36)&gt;1,_xlfn.XLOOKUP(A36,Run!A:A,Run!E:E),""),"")</f>
        <v/>
      </c>
      <c r="H36" t="str">
        <f t="shared" si="3"/>
        <v/>
      </c>
      <c r="I36" t="str">
        <f t="shared" si="4"/>
        <v/>
      </c>
      <c r="J36" t="e">
        <f t="shared" si="5"/>
        <v>#VALUE!</v>
      </c>
      <c r="K36" t="e">
        <f t="shared" si="5"/>
        <v>#VALUE!</v>
      </c>
      <c r="L36" s="29"/>
      <c r="M36" t="str">
        <f t="shared" si="6"/>
        <v/>
      </c>
      <c r="N36" t="str">
        <v/>
      </c>
      <c r="O36" s="4" t="str">
        <f t="shared" si="7"/>
        <v/>
      </c>
    </row>
    <row r="37" spans="1:15" x14ac:dyDescent="0.3">
      <c r="A37" t="str">
        <f>TEXT(Setup!A36,"")</f>
        <v/>
      </c>
      <c r="B37" t="str">
        <f>TEXT(Setup!B36,"")</f>
        <v/>
      </c>
      <c r="C37" s="6"/>
      <c r="D37" s="6"/>
      <c r="E37" s="4" t="str">
        <f t="shared" si="2"/>
        <v/>
      </c>
      <c r="F37" t="str" cm="1">
        <f t="array" ref="F37">IF(ISNUMBER(E37),SUMPRODUCT((E$3:E$52&lt;E37)*1)+1+SUMPRODUCT((B$3:B$52=B37)*(G$3:G$52&lt;G37)),"")</f>
        <v/>
      </c>
      <c r="G37" t="str">
        <f>IF(E37&lt;&gt;"",IF(COUNTIFS(E:E,E37)&gt;1,_xlfn.XLOOKUP(A37,Run!A:A,Run!E:E),""),"")</f>
        <v/>
      </c>
      <c r="H37" t="str">
        <f t="shared" si="3"/>
        <v/>
      </c>
      <c r="I37" t="str">
        <f t="shared" si="4"/>
        <v/>
      </c>
      <c r="J37" t="e">
        <f t="shared" si="5"/>
        <v>#VALUE!</v>
      </c>
      <c r="K37" t="e">
        <f t="shared" si="5"/>
        <v>#VALUE!</v>
      </c>
      <c r="L37" s="29"/>
      <c r="M37" t="str">
        <f t="shared" si="6"/>
        <v/>
      </c>
      <c r="N37" t="str">
        <v/>
      </c>
      <c r="O37" s="4" t="str">
        <f t="shared" si="7"/>
        <v/>
      </c>
    </row>
    <row r="38" spans="1:15" x14ac:dyDescent="0.3">
      <c r="A38" t="str">
        <f>TEXT(Setup!A37,"")</f>
        <v/>
      </c>
      <c r="B38" t="str">
        <f>TEXT(Setup!B37,"")</f>
        <v/>
      </c>
      <c r="C38" s="6"/>
      <c r="D38" s="6"/>
      <c r="E38" s="4" t="str">
        <f t="shared" si="2"/>
        <v/>
      </c>
      <c r="F38" t="str" cm="1">
        <f t="array" ref="F38">IF(ISNUMBER(E38),SUMPRODUCT((E$3:E$52&lt;E38)*1)+1+SUMPRODUCT((B$3:B$52=B38)*(G$3:G$52&lt;G38)),"")</f>
        <v/>
      </c>
      <c r="G38" t="str">
        <f>IF(E38&lt;&gt;"",IF(COUNTIFS(E:E,E38)&gt;1,_xlfn.XLOOKUP(A38,Run!A:A,Run!E:E),""),"")</f>
        <v/>
      </c>
      <c r="H38" t="str">
        <f t="shared" si="3"/>
        <v/>
      </c>
      <c r="I38" t="str">
        <f t="shared" si="4"/>
        <v/>
      </c>
      <c r="J38" t="e">
        <f t="shared" si="5"/>
        <v>#VALUE!</v>
      </c>
      <c r="K38" t="e">
        <f t="shared" si="5"/>
        <v>#VALUE!</v>
      </c>
      <c r="L38" s="29"/>
      <c r="M38" t="str">
        <f t="shared" si="6"/>
        <v/>
      </c>
      <c r="N38" t="str">
        <v/>
      </c>
      <c r="O38" s="4" t="str">
        <f t="shared" si="7"/>
        <v/>
      </c>
    </row>
    <row r="39" spans="1:15" x14ac:dyDescent="0.3">
      <c r="A39" t="str">
        <f>TEXT(Setup!A38,"")</f>
        <v/>
      </c>
      <c r="B39" t="str">
        <f>TEXT(Setup!B38,"")</f>
        <v/>
      </c>
      <c r="C39" s="6"/>
      <c r="D39" s="6"/>
      <c r="E39" s="4" t="str">
        <f t="shared" si="2"/>
        <v/>
      </c>
      <c r="F39" t="str" cm="1">
        <f t="array" ref="F39">IF(ISNUMBER(E39),SUMPRODUCT((E$3:E$52&lt;E39)*1)+1+SUMPRODUCT((B$3:B$52=B39)*(G$3:G$52&lt;G39)),"")</f>
        <v/>
      </c>
      <c r="G39" t="str">
        <f>IF(E39&lt;&gt;"",IF(COUNTIFS(E:E,E39)&gt;1,_xlfn.XLOOKUP(A39,Run!A:A,Run!E:E),""),"")</f>
        <v/>
      </c>
      <c r="H39" t="str">
        <f t="shared" si="3"/>
        <v/>
      </c>
      <c r="I39" t="str">
        <f t="shared" si="4"/>
        <v/>
      </c>
      <c r="J39" t="e">
        <f t="shared" si="5"/>
        <v>#VALUE!</v>
      </c>
      <c r="K39" t="e">
        <f t="shared" si="5"/>
        <v>#VALUE!</v>
      </c>
      <c r="L39" s="29"/>
      <c r="M39" t="str">
        <f t="shared" si="6"/>
        <v/>
      </c>
      <c r="N39" t="str">
        <v/>
      </c>
      <c r="O39" s="4" t="str">
        <f t="shared" si="7"/>
        <v/>
      </c>
    </row>
    <row r="40" spans="1:15" x14ac:dyDescent="0.3">
      <c r="A40" t="str">
        <f>TEXT(Setup!A39,"")</f>
        <v/>
      </c>
      <c r="B40" t="str">
        <f>TEXT(Setup!B39,"")</f>
        <v/>
      </c>
      <c r="C40" s="6"/>
      <c r="D40" s="6"/>
      <c r="E40" s="4" t="str">
        <f t="shared" si="2"/>
        <v/>
      </c>
      <c r="F40" t="str" cm="1">
        <f t="array" ref="F40">IF(ISNUMBER(E40),SUMPRODUCT((E$3:E$52&lt;E40)*1)+1+SUMPRODUCT((B$3:B$52=B40)*(G$3:G$52&lt;G40)),"")</f>
        <v/>
      </c>
      <c r="G40" t="str">
        <f>IF(E40&lt;&gt;"",IF(COUNTIFS(E:E,E40)&gt;1,_xlfn.XLOOKUP(A40,Run!A:A,Run!E:E),""),"")</f>
        <v/>
      </c>
      <c r="H40" t="str">
        <f t="shared" si="3"/>
        <v/>
      </c>
      <c r="I40" t="str">
        <f t="shared" si="4"/>
        <v/>
      </c>
      <c r="J40" t="e">
        <f t="shared" si="5"/>
        <v>#VALUE!</v>
      </c>
      <c r="K40" t="e">
        <f t="shared" si="5"/>
        <v>#VALUE!</v>
      </c>
      <c r="L40" s="29"/>
      <c r="M40" t="str">
        <f t="shared" si="6"/>
        <v/>
      </c>
      <c r="N40" t="str">
        <v/>
      </c>
      <c r="O40" s="4" t="str">
        <f t="shared" si="7"/>
        <v/>
      </c>
    </row>
    <row r="41" spans="1:15" x14ac:dyDescent="0.3">
      <c r="A41" t="str">
        <f>TEXT(Setup!A40,"")</f>
        <v/>
      </c>
      <c r="B41" t="str">
        <f>TEXT(Setup!B40,"")</f>
        <v/>
      </c>
      <c r="C41" s="6"/>
      <c r="D41" s="6"/>
      <c r="E41" s="4" t="str">
        <f t="shared" si="2"/>
        <v/>
      </c>
      <c r="F41" t="str" cm="1">
        <f t="array" ref="F41">IF(ISNUMBER(E41),SUMPRODUCT((E$3:E$52&lt;E41)*1)+1+SUMPRODUCT((B$3:B$52=B41)*(G$3:G$52&lt;G41)),"")</f>
        <v/>
      </c>
      <c r="G41" t="str">
        <f>IF(E41&lt;&gt;"",IF(COUNTIFS(E:E,E41)&gt;1,_xlfn.XLOOKUP(A41,Run!A:A,Run!E:E),""),"")</f>
        <v/>
      </c>
      <c r="H41" t="str">
        <f t="shared" si="3"/>
        <v/>
      </c>
      <c r="I41" t="str">
        <f t="shared" si="4"/>
        <v/>
      </c>
      <c r="J41" t="e">
        <f t="shared" si="5"/>
        <v>#VALUE!</v>
      </c>
      <c r="K41" t="e">
        <f t="shared" si="5"/>
        <v>#VALUE!</v>
      </c>
      <c r="L41" s="29"/>
      <c r="M41" t="str">
        <f t="shared" si="6"/>
        <v/>
      </c>
      <c r="N41" t="str">
        <v/>
      </c>
      <c r="O41" s="4" t="str">
        <f t="shared" si="7"/>
        <v/>
      </c>
    </row>
    <row r="42" spans="1:15" x14ac:dyDescent="0.3">
      <c r="A42" t="str">
        <f>TEXT(Setup!A41,"")</f>
        <v/>
      </c>
      <c r="B42" t="str">
        <f>TEXT(Setup!B41,"")</f>
        <v/>
      </c>
      <c r="C42" s="6"/>
      <c r="D42" s="6"/>
      <c r="E42" s="4" t="str">
        <f t="shared" si="2"/>
        <v/>
      </c>
      <c r="F42" t="str" cm="1">
        <f t="array" ref="F42">IF(ISNUMBER(E42),SUMPRODUCT((E$3:E$52&lt;E42)*1)+1+SUMPRODUCT((B$3:B$52=B42)*(G$3:G$52&lt;G42)),"")</f>
        <v/>
      </c>
      <c r="G42" t="str">
        <f>IF(E42&lt;&gt;"",IF(COUNTIFS(E:E,E42)&gt;1,_xlfn.XLOOKUP(A42,Run!A:A,Run!E:E),""),"")</f>
        <v/>
      </c>
      <c r="H42" t="str">
        <f t="shared" si="3"/>
        <v/>
      </c>
      <c r="I42" t="str">
        <f t="shared" si="4"/>
        <v/>
      </c>
      <c r="J42" t="e">
        <f t="shared" si="5"/>
        <v>#VALUE!</v>
      </c>
      <c r="K42" t="e">
        <f t="shared" si="5"/>
        <v>#VALUE!</v>
      </c>
      <c r="L42" s="29"/>
      <c r="M42" t="str">
        <f t="shared" si="6"/>
        <v/>
      </c>
      <c r="N42" t="str">
        <v/>
      </c>
      <c r="O42" s="4" t="str">
        <f t="shared" si="7"/>
        <v/>
      </c>
    </row>
    <row r="43" spans="1:15" x14ac:dyDescent="0.3">
      <c r="A43" t="str">
        <f>TEXT(Setup!A42,"")</f>
        <v/>
      </c>
      <c r="B43" t="str">
        <f>TEXT(Setup!B42,"")</f>
        <v/>
      </c>
      <c r="C43" s="6"/>
      <c r="D43" s="6"/>
      <c r="E43" s="4" t="str">
        <f t="shared" si="2"/>
        <v/>
      </c>
      <c r="F43" t="str" cm="1">
        <f t="array" ref="F43">IF(ISNUMBER(E43),SUMPRODUCT((E$3:E$52&lt;E43)*1)+1+SUMPRODUCT((B$3:B$52=B43)*(G$3:G$52&lt;G43)),"")</f>
        <v/>
      </c>
      <c r="G43" t="str">
        <f>IF(E43&lt;&gt;"",IF(COUNTIFS(E:E,E43)&gt;1,_xlfn.XLOOKUP(A43,Run!A:A,Run!E:E),""),"")</f>
        <v/>
      </c>
      <c r="H43" t="str">
        <f t="shared" si="3"/>
        <v/>
      </c>
      <c r="I43" t="str">
        <f t="shared" si="4"/>
        <v/>
      </c>
      <c r="J43" t="e">
        <f t="shared" si="5"/>
        <v>#VALUE!</v>
      </c>
      <c r="K43" t="e">
        <f t="shared" si="5"/>
        <v>#VALUE!</v>
      </c>
      <c r="L43" s="29"/>
      <c r="M43" t="str">
        <f t="shared" si="6"/>
        <v/>
      </c>
      <c r="N43" t="str">
        <v/>
      </c>
      <c r="O43" s="4" t="str">
        <f t="shared" si="7"/>
        <v/>
      </c>
    </row>
    <row r="44" spans="1:15" x14ac:dyDescent="0.3">
      <c r="A44" t="str">
        <f>TEXT(Setup!A43,"")</f>
        <v/>
      </c>
      <c r="B44" t="str">
        <f>TEXT(Setup!B43,"")</f>
        <v/>
      </c>
      <c r="C44" s="6"/>
      <c r="D44" s="6"/>
      <c r="E44" s="4" t="str">
        <f t="shared" si="2"/>
        <v/>
      </c>
      <c r="F44" t="str" cm="1">
        <f t="array" ref="F44">IF(ISNUMBER(E44),SUMPRODUCT((E$3:E$52&lt;E44)*1)+1+SUMPRODUCT((B$3:B$52=B44)*(G$3:G$52&lt;G44)),"")</f>
        <v/>
      </c>
      <c r="G44" t="str">
        <f>IF(E44&lt;&gt;"",IF(COUNTIFS(E:E,E44)&gt;1,_xlfn.XLOOKUP(A44,Run!A:A,Run!E:E),""),"")</f>
        <v/>
      </c>
      <c r="H44" t="str">
        <f t="shared" si="3"/>
        <v/>
      </c>
      <c r="I44" t="str">
        <f t="shared" si="4"/>
        <v/>
      </c>
      <c r="J44" t="e">
        <f t="shared" si="5"/>
        <v>#VALUE!</v>
      </c>
      <c r="K44" t="e">
        <f t="shared" si="5"/>
        <v>#VALUE!</v>
      </c>
      <c r="L44" s="29"/>
      <c r="M44" t="str">
        <f t="shared" si="6"/>
        <v/>
      </c>
      <c r="N44" t="str">
        <v/>
      </c>
      <c r="O44" s="4" t="str">
        <f t="shared" si="7"/>
        <v/>
      </c>
    </row>
    <row r="45" spans="1:15" x14ac:dyDescent="0.3">
      <c r="A45" t="str">
        <f>TEXT(Setup!A44,"")</f>
        <v/>
      </c>
      <c r="B45" t="str">
        <f>TEXT(Setup!B44,"")</f>
        <v/>
      </c>
      <c r="C45" s="6"/>
      <c r="D45" s="6"/>
      <c r="E45" s="4" t="str">
        <f t="shared" si="2"/>
        <v/>
      </c>
      <c r="F45" t="str" cm="1">
        <f t="array" ref="F45">IF(ISNUMBER(E45),SUMPRODUCT((E$3:E$52&lt;E45)*1)+1+SUMPRODUCT((B$3:B$52=B45)*(G$3:G$52&lt;G45)),"")</f>
        <v/>
      </c>
      <c r="G45" t="str">
        <f>IF(E45&lt;&gt;"",IF(COUNTIFS(E:E,E45)&gt;1,_xlfn.XLOOKUP(A45,Run!A:A,Run!E:E),""),"")</f>
        <v/>
      </c>
      <c r="H45" t="str">
        <f t="shared" si="3"/>
        <v/>
      </c>
      <c r="I45" t="str">
        <f t="shared" si="4"/>
        <v/>
      </c>
      <c r="J45" t="e">
        <f t="shared" si="5"/>
        <v>#VALUE!</v>
      </c>
      <c r="K45" t="e">
        <f t="shared" si="5"/>
        <v>#VALUE!</v>
      </c>
      <c r="L45" s="29"/>
      <c r="M45" t="str">
        <f t="shared" si="6"/>
        <v/>
      </c>
      <c r="N45" t="str">
        <v/>
      </c>
      <c r="O45" s="4" t="str">
        <f t="shared" si="7"/>
        <v/>
      </c>
    </row>
    <row r="46" spans="1:15" x14ac:dyDescent="0.3">
      <c r="A46" t="str">
        <f>TEXT(Setup!A45,"")</f>
        <v/>
      </c>
      <c r="B46" t="str">
        <f>TEXT(Setup!B45,"")</f>
        <v/>
      </c>
      <c r="C46" s="6"/>
      <c r="D46" s="6"/>
      <c r="E46" s="4" t="str">
        <f t="shared" si="2"/>
        <v/>
      </c>
      <c r="F46" t="str" cm="1">
        <f t="array" ref="F46">IF(ISNUMBER(E46),SUMPRODUCT((E$3:E$52&lt;E46)*1)+1+SUMPRODUCT((B$3:B$52=B46)*(G$3:G$52&lt;G46)),"")</f>
        <v/>
      </c>
      <c r="G46" t="str">
        <f>IF(E46&lt;&gt;"",IF(COUNTIFS(E:E,E46)&gt;1,_xlfn.XLOOKUP(A46,Run!A:A,Run!E:E),""),"")</f>
        <v/>
      </c>
      <c r="H46" t="str">
        <f t="shared" si="3"/>
        <v/>
      </c>
      <c r="I46" t="str">
        <f t="shared" si="4"/>
        <v/>
      </c>
      <c r="J46" t="e">
        <f t="shared" si="5"/>
        <v>#VALUE!</v>
      </c>
      <c r="K46" t="e">
        <f t="shared" si="5"/>
        <v>#VALUE!</v>
      </c>
      <c r="L46" s="29"/>
      <c r="M46" t="str">
        <f t="shared" si="6"/>
        <v/>
      </c>
      <c r="N46" t="str">
        <v/>
      </c>
      <c r="O46" s="4" t="str">
        <f t="shared" si="7"/>
        <v/>
      </c>
    </row>
    <row r="47" spans="1:15" x14ac:dyDescent="0.3">
      <c r="A47" t="str">
        <f>TEXT(Setup!A46,"")</f>
        <v/>
      </c>
      <c r="B47" t="str">
        <f>TEXT(Setup!B46,"")</f>
        <v/>
      </c>
      <c r="C47" s="6"/>
      <c r="D47" s="6"/>
      <c r="E47" s="4" t="str">
        <f t="shared" si="2"/>
        <v/>
      </c>
      <c r="F47" t="str" cm="1">
        <f t="array" ref="F47">IF(ISNUMBER(E47),SUMPRODUCT((E$3:E$52&lt;E47)*1)+1+SUMPRODUCT((B$3:B$52=B47)*(G$3:G$52&lt;G47)),"")</f>
        <v/>
      </c>
      <c r="G47" t="str">
        <f>IF(E47&lt;&gt;"",IF(COUNTIFS(E:E,E47)&gt;1,_xlfn.XLOOKUP(A47,Run!A:A,Run!E:E),""),"")</f>
        <v/>
      </c>
      <c r="H47" t="str">
        <f t="shared" si="3"/>
        <v/>
      </c>
      <c r="I47" t="str">
        <f t="shared" si="4"/>
        <v/>
      </c>
      <c r="J47" t="e">
        <f t="shared" si="5"/>
        <v>#VALUE!</v>
      </c>
      <c r="K47" t="e">
        <f t="shared" si="5"/>
        <v>#VALUE!</v>
      </c>
      <c r="L47" s="29"/>
      <c r="M47" t="str">
        <f t="shared" si="6"/>
        <v/>
      </c>
      <c r="N47" t="str">
        <v/>
      </c>
      <c r="O47" s="4" t="str">
        <f t="shared" si="7"/>
        <v/>
      </c>
    </row>
    <row r="48" spans="1:15" x14ac:dyDescent="0.3">
      <c r="A48" t="str">
        <f>TEXT(Setup!A47,"")</f>
        <v/>
      </c>
      <c r="B48" t="str">
        <f>TEXT(Setup!B47,"")</f>
        <v/>
      </c>
      <c r="C48" s="6"/>
      <c r="D48" s="6"/>
      <c r="E48" s="4" t="str">
        <f t="shared" si="2"/>
        <v/>
      </c>
      <c r="F48" t="str" cm="1">
        <f t="array" ref="F48">IF(ISNUMBER(E48),SUMPRODUCT((E$3:E$52&lt;E48)*1)+1+SUMPRODUCT((B$3:B$52=B48)*(G$3:G$52&lt;G48)),"")</f>
        <v/>
      </c>
      <c r="G48" t="str">
        <f>IF(E48&lt;&gt;"",IF(COUNTIFS(E:E,E48)&gt;1,_xlfn.XLOOKUP(A48,Run!A:A,Run!E:E),""),"")</f>
        <v/>
      </c>
      <c r="H48" t="str">
        <f t="shared" si="3"/>
        <v/>
      </c>
      <c r="I48" t="str">
        <f t="shared" si="4"/>
        <v/>
      </c>
      <c r="J48" t="e">
        <f t="shared" si="5"/>
        <v>#VALUE!</v>
      </c>
      <c r="K48" t="e">
        <f t="shared" si="5"/>
        <v>#VALUE!</v>
      </c>
      <c r="L48" s="29"/>
      <c r="M48" t="str">
        <f t="shared" si="6"/>
        <v/>
      </c>
      <c r="N48" t="str">
        <v/>
      </c>
      <c r="O48" s="4" t="str">
        <f t="shared" si="7"/>
        <v/>
      </c>
    </row>
    <row r="49" spans="1:15" x14ac:dyDescent="0.3">
      <c r="A49" t="str">
        <f>TEXT(Setup!A48,"")</f>
        <v/>
      </c>
      <c r="B49" t="str">
        <f>TEXT(Setup!B48,"")</f>
        <v/>
      </c>
      <c r="C49" s="6"/>
      <c r="D49" s="6"/>
      <c r="E49" s="4" t="str">
        <f t="shared" si="2"/>
        <v/>
      </c>
      <c r="F49" t="str" cm="1">
        <f t="array" ref="F49">IF(ISNUMBER(E49),SUMPRODUCT((E$3:E$52&lt;E49)*1)+1+SUMPRODUCT((B$3:B$52=B49)*(G$3:G$52&lt;G49)),"")</f>
        <v/>
      </c>
      <c r="G49" t="str">
        <f>IF(E49&lt;&gt;"",IF(COUNTIFS(E:E,E49)&gt;1,_xlfn.XLOOKUP(A49,Run!A:A,Run!E:E),""),"")</f>
        <v/>
      </c>
      <c r="H49" t="str">
        <f t="shared" si="3"/>
        <v/>
      </c>
      <c r="I49" t="str">
        <f t="shared" si="4"/>
        <v/>
      </c>
      <c r="J49" t="e">
        <f t="shared" si="5"/>
        <v>#VALUE!</v>
      </c>
      <c r="K49" t="e">
        <f t="shared" si="5"/>
        <v>#VALUE!</v>
      </c>
      <c r="L49" s="29"/>
      <c r="M49" t="str">
        <f t="shared" si="6"/>
        <v/>
      </c>
      <c r="O49" s="4" t="str">
        <f t="shared" si="7"/>
        <v/>
      </c>
    </row>
    <row r="50" spans="1:15" x14ac:dyDescent="0.3">
      <c r="A50" t="str">
        <f>TEXT(Setup!A49,"")</f>
        <v/>
      </c>
      <c r="B50" t="str">
        <f>TEXT(Setup!B49,"")</f>
        <v/>
      </c>
      <c r="C50" s="6"/>
      <c r="D50" s="6"/>
      <c r="E50" s="4" t="str">
        <f t="shared" si="2"/>
        <v/>
      </c>
      <c r="F50" t="str" cm="1">
        <f t="array" ref="F50">IF(ISNUMBER(E50),SUMPRODUCT((E$3:E$52&lt;E50)*1)+1+SUMPRODUCT((B$3:B$52=B50)*(G$3:G$52&lt;G50)),"")</f>
        <v/>
      </c>
      <c r="G50" t="str">
        <f>IF(E50&lt;&gt;"",IF(COUNTIFS(E:E,E50)&gt;1,_xlfn.XLOOKUP(A50,Run!A:A,Run!E:E),""),"")</f>
        <v/>
      </c>
      <c r="H50" t="str">
        <f t="shared" si="3"/>
        <v/>
      </c>
      <c r="I50" t="str">
        <f t="shared" si="4"/>
        <v/>
      </c>
      <c r="J50" t="e">
        <f t="shared" si="5"/>
        <v>#VALUE!</v>
      </c>
      <c r="K50" t="e">
        <f t="shared" si="5"/>
        <v>#VALUE!</v>
      </c>
      <c r="L50" s="29"/>
      <c r="M50" t="str">
        <f t="shared" si="6"/>
        <v/>
      </c>
      <c r="O50" s="4" t="str">
        <f t="shared" si="7"/>
        <v/>
      </c>
    </row>
    <row r="51" spans="1:15" x14ac:dyDescent="0.3">
      <c r="A51" t="str">
        <f>TEXT(Setup!A50,"")</f>
        <v/>
      </c>
      <c r="B51" t="str">
        <f>TEXT(Setup!B50,"")</f>
        <v/>
      </c>
      <c r="C51" s="6"/>
      <c r="D51" s="6"/>
      <c r="E51" s="4" t="str">
        <f t="shared" si="2"/>
        <v/>
      </c>
      <c r="F51" t="str" cm="1">
        <f t="array" ref="F51">IF(ISNUMBER(E51),SUMPRODUCT((E$3:E$52&lt;E51)*1)+1+SUMPRODUCT((B$3:B$52=B51)*(G$3:G$52&lt;G51)),"")</f>
        <v/>
      </c>
      <c r="G51" t="str">
        <f>IF(E51&lt;&gt;"",IF(COUNTIFS(E:E,E51)&gt;1,_xlfn.XLOOKUP(A51,Run!A:A,Run!E:E),""),"")</f>
        <v/>
      </c>
      <c r="H51" t="str">
        <f t="shared" si="3"/>
        <v/>
      </c>
      <c r="I51" t="str">
        <f t="shared" si="4"/>
        <v/>
      </c>
      <c r="J51" t="e">
        <f t="shared" si="5"/>
        <v>#VALUE!</v>
      </c>
      <c r="K51" t="e">
        <f t="shared" si="5"/>
        <v>#VALUE!</v>
      </c>
      <c r="L51" s="29"/>
      <c r="M51" t="str">
        <f t="shared" si="6"/>
        <v/>
      </c>
      <c r="O51" s="4" t="str">
        <f t="shared" si="7"/>
        <v/>
      </c>
    </row>
    <row r="52" spans="1:15" x14ac:dyDescent="0.3">
      <c r="A52" t="str">
        <f>TEXT(Setup!A51,"")</f>
        <v/>
      </c>
      <c r="B52" t="str">
        <f>TEXT(Setup!B51,"")</f>
        <v/>
      </c>
      <c r="C52" s="6"/>
      <c r="D52" s="6"/>
      <c r="E52" s="4" t="str">
        <f t="shared" si="2"/>
        <v/>
      </c>
      <c r="F52" t="str" cm="1">
        <f t="array" ref="F52">IF(ISNUMBER(E52),SUMPRODUCT((E$3:E$52&lt;E52)*1)+1+SUMPRODUCT((B$3:B$52=B52)*(G$3:G$52&lt;G52)),"")</f>
        <v/>
      </c>
      <c r="G52" t="str">
        <f>IF(E52&lt;&gt;"",IF(COUNTIFS(E:E,E52)&gt;1,_xlfn.XLOOKUP(A52,Run!A:A,Run!E:E),""),"")</f>
        <v/>
      </c>
      <c r="H52" t="str">
        <f t="shared" si="3"/>
        <v/>
      </c>
      <c r="I52" t="str">
        <f t="shared" si="4"/>
        <v/>
      </c>
      <c r="J52" t="e">
        <f t="shared" si="5"/>
        <v>#VALUE!</v>
      </c>
      <c r="K52" t="e">
        <f t="shared" si="5"/>
        <v>#VALUE!</v>
      </c>
      <c r="L52" s="29"/>
      <c r="M52" t="str">
        <f t="shared" si="6"/>
        <v/>
      </c>
      <c r="O52" s="4" t="str">
        <f t="shared" si="7"/>
        <v/>
      </c>
    </row>
  </sheetData>
  <sheetProtection sheet="1" objects="1" scenarios="1"/>
  <protectedRanges>
    <protectedRange sqref="N1" name="Filter_1"/>
    <protectedRange sqref="C3:D52" name="Time Entry_1"/>
  </protectedRanges>
  <conditionalFormatting sqref="B1:B1048576">
    <cfRule type="cellIs" dxfId="0" priority="1" operator="equal">
      <formula>"Male"</formula>
    </cfRule>
  </conditionalFormatting>
  <dataValidations count="2">
    <dataValidation type="list" allowBlank="1" showInputMessage="1" showErrorMessage="1" sqref="N1" xr:uid="{D0AC925C-F6EF-4740-BC14-465120062B54}">
      <formula1>ClassList</formula1>
    </dataValidation>
    <dataValidation type="custom" allowBlank="1" showInputMessage="1" showErrorMessage="1" errorTitle="Invalid time" error="Please enter time in the format MM:SS. Partial seconds may be entered with a decimal if needed." promptTitle="Time Entry" prompt="Enter time in format MM:SS. If less than 1 minute, include 0 in the minutes place. (e.g. 0:30)." sqref="C3:D52" xr:uid="{F277E3A0-6C73-48B2-8353-984054BE5084}">
      <formula1>J3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4</vt:i4>
      </vt:variant>
    </vt:vector>
  </HeadingPairs>
  <TitlesOfParts>
    <vt:vector size="18" baseType="lpstr">
      <vt:lpstr>Results Sheet</vt:lpstr>
      <vt:lpstr>hhh</vt:lpstr>
      <vt:lpstr>Run</vt:lpstr>
      <vt:lpstr>ptt</vt:lpstr>
      <vt:lpstr>Gauntlet CCR</vt:lpstr>
      <vt:lpstr>Rope Bridge</vt:lpstr>
      <vt:lpstr>Tire Flip</vt:lpstr>
      <vt:lpstr>Ultimate Raider Male</vt:lpstr>
      <vt:lpstr>Ultimate Raider Female</vt:lpstr>
      <vt:lpstr>Event 8</vt:lpstr>
      <vt:lpstr>Event 9</vt:lpstr>
      <vt:lpstr>Event 10</vt:lpstr>
      <vt:lpstr>Sheet1</vt:lpstr>
      <vt:lpstr>Setup</vt:lpstr>
      <vt:lpstr>ClassList</vt:lpstr>
      <vt:lpstr>'Results Sheet'!Print_Area</vt:lpstr>
      <vt:lpstr>'Results Sheet'!Print_Titles</vt:lpstr>
      <vt:lpstr>TeamList</vt:lpstr>
    </vt:vector>
  </TitlesOfParts>
  <Company>Epic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 Buckingham</dc:creator>
  <cp:lastModifiedBy>Thomas Butler</cp:lastModifiedBy>
  <cp:lastPrinted>2025-07-22T16:26:50Z</cp:lastPrinted>
  <dcterms:created xsi:type="dcterms:W3CDTF">2025-07-21T14:17:44Z</dcterms:created>
  <dcterms:modified xsi:type="dcterms:W3CDTF">2025-08-25T14:06:26Z</dcterms:modified>
</cp:coreProperties>
</file>