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CJROTC\Documents\S3\Raider Rumble SEP 25\"/>
    </mc:Choice>
  </mc:AlternateContent>
  <bookViews>
    <workbookView xWindow="0" yWindow="0" windowWidth="14730" windowHeight="8940" activeTab="3"/>
  </bookViews>
  <sheets>
    <sheet name="Team Run" sheetId="5" r:id="rId1"/>
    <sheet name="Female" sheetId="6" r:id="rId2"/>
    <sheet name="Male" sheetId="3" r:id="rId3"/>
    <sheet name="Mixed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6" l="1"/>
  <c r="S5" i="6"/>
  <c r="S6" i="6"/>
  <c r="S7" i="6"/>
  <c r="S8" i="6"/>
  <c r="S9" i="6"/>
  <c r="S3" i="6"/>
  <c r="L5" i="3" l="1"/>
  <c r="L6" i="3"/>
  <c r="L7" i="3"/>
  <c r="L8" i="3"/>
  <c r="L9" i="3"/>
  <c r="L10" i="3"/>
  <c r="L11" i="3"/>
  <c r="L12" i="3"/>
  <c r="L13" i="3"/>
  <c r="L14" i="3"/>
  <c r="Q14" i="3" s="1"/>
  <c r="L4" i="3"/>
  <c r="L3" i="3"/>
  <c r="L4" i="6"/>
  <c r="L5" i="6"/>
  <c r="L6" i="6"/>
  <c r="L7" i="6"/>
  <c r="L8" i="6"/>
  <c r="L9" i="6"/>
  <c r="Q9" i="6" s="1"/>
  <c r="L3" i="6"/>
  <c r="J4" i="6"/>
  <c r="J5" i="6"/>
  <c r="J6" i="6"/>
  <c r="J7" i="6"/>
  <c r="J8" i="6"/>
  <c r="J3" i="6"/>
  <c r="J9" i="6"/>
  <c r="P9" i="6" s="1"/>
  <c r="F4" i="6"/>
  <c r="F8" i="6"/>
  <c r="F7" i="6"/>
  <c r="F5" i="6"/>
  <c r="F9" i="6"/>
  <c r="N9" i="6" s="1"/>
  <c r="F6" i="6"/>
  <c r="H9" i="6"/>
  <c r="O9" i="6" s="1"/>
  <c r="D4" i="6"/>
  <c r="D5" i="6"/>
  <c r="D6" i="6"/>
  <c r="D7" i="6"/>
  <c r="D8" i="6"/>
  <c r="D9" i="6"/>
  <c r="M9" i="6" s="1"/>
  <c r="D3" i="6"/>
  <c r="C9" i="6"/>
  <c r="H5" i="7"/>
  <c r="J4" i="3"/>
  <c r="J5" i="3"/>
  <c r="J6" i="3"/>
  <c r="J7" i="3"/>
  <c r="J8" i="3"/>
  <c r="J9" i="3"/>
  <c r="J10" i="3"/>
  <c r="J11" i="3"/>
  <c r="J12" i="3"/>
  <c r="J13" i="3"/>
  <c r="J14" i="3"/>
  <c r="J3" i="3"/>
  <c r="H4" i="3"/>
  <c r="H5" i="3"/>
  <c r="H6" i="3"/>
  <c r="H7" i="3"/>
  <c r="H8" i="3"/>
  <c r="H9" i="3"/>
  <c r="H10" i="3"/>
  <c r="H11" i="3"/>
  <c r="H12" i="3"/>
  <c r="H13" i="3"/>
  <c r="H14" i="3"/>
  <c r="O14" i="3" s="1"/>
  <c r="H3" i="3"/>
  <c r="F4" i="3"/>
  <c r="F5" i="3"/>
  <c r="F6" i="3"/>
  <c r="F7" i="3"/>
  <c r="F8" i="3"/>
  <c r="F9" i="3"/>
  <c r="F10" i="3"/>
  <c r="F11" i="3"/>
  <c r="F12" i="3"/>
  <c r="F13" i="3"/>
  <c r="F14" i="3"/>
  <c r="N14" i="3" s="1"/>
  <c r="F3" i="3"/>
  <c r="C14" i="3"/>
  <c r="P14" i="3"/>
  <c r="R9" i="6" l="1"/>
  <c r="F3" i="5"/>
  <c r="C13" i="3"/>
  <c r="F17" i="5"/>
  <c r="Q13" i="3"/>
  <c r="P13" i="3"/>
  <c r="O13" i="3"/>
  <c r="N13" i="3"/>
  <c r="Q12" i="3"/>
  <c r="P12" i="3"/>
  <c r="O12" i="3"/>
  <c r="N12" i="3"/>
  <c r="C12" i="3"/>
  <c r="F7" i="5"/>
  <c r="N17" i="5" l="1"/>
  <c r="J17" i="5"/>
  <c r="L7" i="7" l="1"/>
  <c r="Q7" i="7" s="1"/>
  <c r="J7" i="7"/>
  <c r="P7" i="7" s="1"/>
  <c r="H7" i="7"/>
  <c r="O7" i="7" s="1"/>
  <c r="F7" i="7"/>
  <c r="N7" i="7" s="1"/>
  <c r="L6" i="7"/>
  <c r="Q6" i="7" s="1"/>
  <c r="J6" i="7"/>
  <c r="P6" i="7" s="1"/>
  <c r="H6" i="7"/>
  <c r="O6" i="7" s="1"/>
  <c r="F6" i="7"/>
  <c r="N6" i="7" s="1"/>
  <c r="L5" i="7"/>
  <c r="Q5" i="7" s="1"/>
  <c r="J5" i="7"/>
  <c r="P5" i="7" s="1"/>
  <c r="O5" i="7"/>
  <c r="F5" i="7"/>
  <c r="N5" i="7" s="1"/>
  <c r="L4" i="7"/>
  <c r="Q4" i="7" s="1"/>
  <c r="J4" i="7"/>
  <c r="P4" i="7" s="1"/>
  <c r="H4" i="7"/>
  <c r="O4" i="7" s="1"/>
  <c r="F4" i="7"/>
  <c r="N4" i="7" s="1"/>
  <c r="L3" i="7"/>
  <c r="Q3" i="7" s="1"/>
  <c r="J3" i="7"/>
  <c r="P3" i="7" s="1"/>
  <c r="H3" i="7"/>
  <c r="O3" i="7" s="1"/>
  <c r="F3" i="7"/>
  <c r="N3" i="7" s="1"/>
  <c r="Q8" i="6"/>
  <c r="P8" i="6"/>
  <c r="H8" i="6"/>
  <c r="O8" i="6" s="1"/>
  <c r="N8" i="6"/>
  <c r="Q7" i="6"/>
  <c r="P7" i="6"/>
  <c r="H7" i="6"/>
  <c r="O7" i="6" s="1"/>
  <c r="N7" i="6"/>
  <c r="Q6" i="6"/>
  <c r="P6" i="6"/>
  <c r="H6" i="6"/>
  <c r="O6" i="6" s="1"/>
  <c r="N6" i="6"/>
  <c r="Q5" i="6"/>
  <c r="P5" i="6"/>
  <c r="H5" i="6"/>
  <c r="O5" i="6" s="1"/>
  <c r="N5" i="6"/>
  <c r="Q4" i="6"/>
  <c r="P4" i="6"/>
  <c r="H4" i="6"/>
  <c r="O4" i="6" s="1"/>
  <c r="N4" i="6"/>
  <c r="Q3" i="6"/>
  <c r="P3" i="6"/>
  <c r="H3" i="6"/>
  <c r="O3" i="6" s="1"/>
  <c r="F3" i="6"/>
  <c r="N3" i="6" s="1"/>
  <c r="Q5" i="3"/>
  <c r="Q6" i="3"/>
  <c r="Q7" i="3"/>
  <c r="Q8" i="3"/>
  <c r="Q9" i="3"/>
  <c r="Q10" i="3"/>
  <c r="Q11" i="3"/>
  <c r="Q4" i="3"/>
  <c r="P5" i="3"/>
  <c r="P6" i="3"/>
  <c r="P7" i="3"/>
  <c r="P8" i="3"/>
  <c r="P9" i="3"/>
  <c r="P10" i="3"/>
  <c r="P11" i="3"/>
  <c r="P4" i="3"/>
  <c r="O5" i="3"/>
  <c r="O6" i="3"/>
  <c r="O7" i="3"/>
  <c r="O8" i="3"/>
  <c r="O9" i="3"/>
  <c r="O10" i="3"/>
  <c r="O11" i="3"/>
  <c r="O4" i="3"/>
  <c r="N4" i="3"/>
  <c r="N6" i="3"/>
  <c r="N5" i="3"/>
  <c r="N7" i="3"/>
  <c r="N8" i="3"/>
  <c r="N9" i="3"/>
  <c r="N10" i="3"/>
  <c r="N11" i="3"/>
  <c r="Q3" i="3"/>
  <c r="P3" i="3"/>
  <c r="O3" i="3"/>
  <c r="N3" i="3"/>
  <c r="N19" i="5"/>
  <c r="C4" i="7" s="1"/>
  <c r="N16" i="5"/>
  <c r="N15" i="5"/>
  <c r="N14" i="5"/>
  <c r="N13" i="5"/>
  <c r="N12" i="5"/>
  <c r="N11" i="5"/>
  <c r="C6" i="7" s="1"/>
  <c r="N10" i="5"/>
  <c r="C5" i="7" s="1"/>
  <c r="N9" i="5"/>
  <c r="N8" i="5"/>
  <c r="C3" i="7" s="1"/>
  <c r="N7" i="5"/>
  <c r="N6" i="5"/>
  <c r="N5" i="5"/>
  <c r="N4" i="5"/>
  <c r="N3" i="5"/>
  <c r="J16" i="5"/>
  <c r="C8" i="6" s="1"/>
  <c r="J15" i="5"/>
  <c r="J14" i="5"/>
  <c r="J13" i="5"/>
  <c r="J12" i="5"/>
  <c r="C7" i="6" s="1"/>
  <c r="J11" i="5"/>
  <c r="C5" i="6" s="1"/>
  <c r="J10" i="5"/>
  <c r="C4" i="6" s="1"/>
  <c r="J9" i="5"/>
  <c r="C3" i="6" s="1"/>
  <c r="J8" i="5"/>
  <c r="J7" i="5"/>
  <c r="J6" i="5"/>
  <c r="J5" i="5"/>
  <c r="J4" i="5"/>
  <c r="J3" i="5"/>
  <c r="C6" i="6" s="1"/>
  <c r="F4" i="5"/>
  <c r="F5" i="5"/>
  <c r="C3" i="3" s="1"/>
  <c r="F6" i="5"/>
  <c r="C4" i="3" s="1"/>
  <c r="F8" i="5"/>
  <c r="F9" i="5"/>
  <c r="C5" i="3" s="1"/>
  <c r="F10" i="5"/>
  <c r="C6" i="3" s="1"/>
  <c r="F11" i="5"/>
  <c r="C7" i="3" s="1"/>
  <c r="F12" i="5"/>
  <c r="C9" i="3" s="1"/>
  <c r="F13" i="5"/>
  <c r="F14" i="5"/>
  <c r="F15" i="5"/>
  <c r="F16" i="5"/>
  <c r="C8" i="3"/>
  <c r="C10" i="3" l="1"/>
  <c r="C7" i="7"/>
  <c r="D7" i="7" s="1"/>
  <c r="M7" i="7" s="1"/>
  <c r="R7" i="7" s="1"/>
  <c r="C11" i="3"/>
  <c r="M8" i="6"/>
  <c r="R8" i="6" s="1"/>
  <c r="M3" i="6"/>
  <c r="R3" i="6" s="1"/>
  <c r="M7" i="6"/>
  <c r="R7" i="6" s="1"/>
  <c r="M4" i="6"/>
  <c r="R4" i="6" s="1"/>
  <c r="D3" i="7" l="1"/>
  <c r="M3" i="7" s="1"/>
  <c r="R3" i="7" s="1"/>
  <c r="D6" i="3"/>
  <c r="M6" i="3" s="1"/>
  <c r="R6" i="3" s="1"/>
  <c r="D13" i="3"/>
  <c r="M13" i="3" s="1"/>
  <c r="R13" i="3" s="1"/>
  <c r="D14" i="3"/>
  <c r="M14" i="3" s="1"/>
  <c r="R14" i="3" s="1"/>
  <c r="D3" i="3"/>
  <c r="M3" i="3" s="1"/>
  <c r="R3" i="3" s="1"/>
  <c r="D9" i="3"/>
  <c r="M9" i="3" s="1"/>
  <c r="R9" i="3" s="1"/>
  <c r="D10" i="3"/>
  <c r="M10" i="3" s="1"/>
  <c r="R10" i="3" s="1"/>
  <c r="D7" i="3"/>
  <c r="M7" i="3" s="1"/>
  <c r="R7" i="3" s="1"/>
  <c r="D8" i="3"/>
  <c r="M8" i="3" s="1"/>
  <c r="R8" i="3" s="1"/>
  <c r="D4" i="3"/>
  <c r="M4" i="3" s="1"/>
  <c r="R4" i="3" s="1"/>
  <c r="D11" i="3"/>
  <c r="M11" i="3" s="1"/>
  <c r="R11" i="3" s="1"/>
  <c r="D5" i="3"/>
  <c r="M5" i="3" s="1"/>
  <c r="R5" i="3" s="1"/>
  <c r="D12" i="3"/>
  <c r="M12" i="3" s="1"/>
  <c r="R12" i="3" s="1"/>
  <c r="D4" i="7"/>
  <c r="M4" i="7" s="1"/>
  <c r="R4" i="7" s="1"/>
  <c r="M5" i="6"/>
  <c r="R5" i="6" s="1"/>
  <c r="D6" i="7"/>
  <c r="M6" i="7" s="1"/>
  <c r="R6" i="7" s="1"/>
  <c r="M6" i="6"/>
  <c r="R6" i="6" s="1"/>
  <c r="D5" i="7"/>
  <c r="M5" i="7" s="1"/>
  <c r="R5" i="7" s="1"/>
  <c r="S5" i="7" s="1"/>
  <c r="S4" i="3" l="1"/>
  <c r="S7" i="3"/>
  <c r="S8" i="3"/>
  <c r="S3" i="3"/>
  <c r="S6" i="3"/>
  <c r="S10" i="3"/>
  <c r="S9" i="3"/>
  <c r="S12" i="3"/>
  <c r="S5" i="3"/>
  <c r="S14" i="3"/>
  <c r="S11" i="3"/>
  <c r="S13" i="3"/>
  <c r="S6" i="7"/>
  <c r="S7" i="7"/>
  <c r="S3" i="7"/>
  <c r="S4" i="7"/>
</calcChain>
</file>

<file path=xl/sharedStrings.xml><?xml version="1.0" encoding="utf-8"?>
<sst xmlns="http://schemas.openxmlformats.org/spreadsheetml/2006/main" count="114" uniqueCount="44">
  <si>
    <t>Team</t>
  </si>
  <si>
    <t>Team Run</t>
  </si>
  <si>
    <t>Tire Flip</t>
  </si>
  <si>
    <t>Obstacle Course</t>
  </si>
  <si>
    <t>CCR</t>
  </si>
  <si>
    <t>Rope Bridge</t>
  </si>
  <si>
    <t>Team Run Place</t>
  </si>
  <si>
    <t>Team Run Points</t>
  </si>
  <si>
    <t>Tire Flip Place</t>
  </si>
  <si>
    <t>Tire Flip Points</t>
  </si>
  <si>
    <t>Obstacle Course Place</t>
  </si>
  <si>
    <t>Obstacle Course Points</t>
  </si>
  <si>
    <t>CCR Place</t>
  </si>
  <si>
    <t>CCR Points</t>
  </si>
  <si>
    <t>Rope Bridge Place</t>
  </si>
  <si>
    <t>Rope Bridge Points</t>
  </si>
  <si>
    <t>Overall Points</t>
  </si>
  <si>
    <t>Overall Place</t>
  </si>
  <si>
    <t>Lamar</t>
  </si>
  <si>
    <t>Banneker</t>
  </si>
  <si>
    <t>Spalding</t>
  </si>
  <si>
    <t>Griffin</t>
  </si>
  <si>
    <t>Fayette</t>
  </si>
  <si>
    <t>Crawford</t>
  </si>
  <si>
    <t>Parkview</t>
  </si>
  <si>
    <t>Putnam</t>
  </si>
  <si>
    <t>MP</t>
  </si>
  <si>
    <t>Westlake</t>
  </si>
  <si>
    <t>Langston Hughes</t>
  </si>
  <si>
    <t>Northeast</t>
  </si>
  <si>
    <t>GMC 2</t>
  </si>
  <si>
    <t>GMC 1</t>
  </si>
  <si>
    <t>FEMALE</t>
  </si>
  <si>
    <t>MALE</t>
  </si>
  <si>
    <t>MIXED</t>
  </si>
  <si>
    <t>Central</t>
  </si>
  <si>
    <t>Start Time</t>
  </si>
  <si>
    <t>End Time</t>
  </si>
  <si>
    <t>Penalty Seconds</t>
  </si>
  <si>
    <t>Final Time</t>
  </si>
  <si>
    <t>MIX</t>
  </si>
  <si>
    <t>INPUT =  0:Minutes:Seconds</t>
  </si>
  <si>
    <t>Jones County</t>
  </si>
  <si>
    <t>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</si>
</sst>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mm]:ss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4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6770E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1" fontId="3" fillId="7" borderId="1" xfId="0" applyNumberFormat="1" applyFont="1" applyFill="1" applyBorder="1" applyAlignment="1">
      <alignment horizontal="center"/>
    </xf>
    <xf numFmtId="1" fontId="3" fillId="7" borderId="6" xfId="0" applyNumberFormat="1" applyFont="1" applyFill="1" applyBorder="1" applyAlignment="1">
      <alignment horizontal="center"/>
    </xf>
    <xf numFmtId="1" fontId="3" fillId="7" borderId="11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1" fontId="3" fillId="0" borderId="19" xfId="0" applyNumberFormat="1" applyFont="1" applyBorder="1" applyAlignment="1">
      <alignment horizontal="center"/>
    </xf>
    <xf numFmtId="0" fontId="1" fillId="8" borderId="17" xfId="0" applyFont="1" applyFill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2" fillId="9" borderId="2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0" fontId="3" fillId="6" borderId="11" xfId="0" applyNumberFormat="1" applyFont="1" applyFill="1" applyBorder="1" applyAlignment="1" applyProtection="1">
      <alignment horizontal="center"/>
      <protection locked="0"/>
    </xf>
    <xf numFmtId="20" fontId="3" fillId="6" borderId="1" xfId="0" applyNumberFormat="1" applyFont="1" applyFill="1" applyBorder="1" applyAlignment="1" applyProtection="1">
      <alignment horizontal="center"/>
      <protection locked="0"/>
    </xf>
    <xf numFmtId="20" fontId="3" fillId="6" borderId="6" xfId="0" applyNumberFormat="1" applyFont="1" applyFill="1" applyBorder="1" applyAlignment="1" applyProtection="1">
      <alignment horizontal="center"/>
      <protection locked="0"/>
    </xf>
    <xf numFmtId="20" fontId="3" fillId="5" borderId="11" xfId="0" applyNumberFormat="1" applyFont="1" applyFill="1" applyBorder="1" applyAlignment="1" applyProtection="1">
      <alignment horizontal="center"/>
      <protection locked="0"/>
    </xf>
    <xf numFmtId="20" fontId="3" fillId="5" borderId="1" xfId="0" applyNumberFormat="1" applyFont="1" applyFill="1" applyBorder="1" applyAlignment="1" applyProtection="1">
      <alignment horizontal="center"/>
      <protection locked="0"/>
    </xf>
    <xf numFmtId="20" fontId="3" fillId="5" borderId="6" xfId="0" applyNumberFormat="1" applyFont="1" applyFill="1" applyBorder="1" applyAlignment="1" applyProtection="1">
      <alignment horizontal="center"/>
      <protection locked="0"/>
    </xf>
    <xf numFmtId="20" fontId="3" fillId="4" borderId="11" xfId="0" applyNumberFormat="1" applyFont="1" applyFill="1" applyBorder="1" applyAlignment="1" applyProtection="1">
      <alignment horizontal="center"/>
      <protection locked="0"/>
    </xf>
    <xf numFmtId="20" fontId="3" fillId="4" borderId="1" xfId="0" applyNumberFormat="1" applyFont="1" applyFill="1" applyBorder="1" applyAlignment="1" applyProtection="1">
      <alignment horizontal="center"/>
      <protection locked="0"/>
    </xf>
    <xf numFmtId="20" fontId="3" fillId="4" borderId="6" xfId="0" applyNumberFormat="1" applyFont="1" applyFill="1" applyBorder="1" applyAlignment="1" applyProtection="1">
      <alignment horizontal="center"/>
      <protection locked="0"/>
    </xf>
    <xf numFmtId="20" fontId="3" fillId="3" borderId="11" xfId="0" applyNumberFormat="1" applyFont="1" applyFill="1" applyBorder="1" applyAlignment="1" applyProtection="1">
      <alignment horizontal="center"/>
      <protection locked="0"/>
    </xf>
    <xf numFmtId="20" fontId="3" fillId="3" borderId="1" xfId="0" applyNumberFormat="1" applyFont="1" applyFill="1" applyBorder="1" applyAlignment="1" applyProtection="1">
      <alignment horizontal="center"/>
      <protection locked="0"/>
    </xf>
    <xf numFmtId="20" fontId="3" fillId="3" borderId="6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 wrapText="1"/>
    </xf>
    <xf numFmtId="0" fontId="3" fillId="0" borderId="30" xfId="0" applyFont="1" applyBorder="1"/>
    <xf numFmtId="0" fontId="3" fillId="0" borderId="31" xfId="0" applyFont="1" applyBorder="1"/>
    <xf numFmtId="0" fontId="1" fillId="2" borderId="2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7" borderId="18" xfId="0" applyFont="1" applyFill="1" applyBorder="1" applyAlignment="1">
      <alignment horizontal="center" wrapText="1"/>
    </xf>
    <xf numFmtId="164" fontId="2" fillId="0" borderId="19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0" fontId="1" fillId="7" borderId="16" xfId="0" applyFont="1" applyFill="1" applyBorder="1" applyAlignment="1">
      <alignment horizontal="center" wrapText="1"/>
    </xf>
    <xf numFmtId="164" fontId="2" fillId="0" borderId="12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1" fillId="7" borderId="15" xfId="0" applyFont="1" applyFill="1" applyBorder="1" applyAlignment="1" applyProtection="1">
      <alignment horizontal="center"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" fontId="3" fillId="7" borderId="36" xfId="0" applyNumberFormat="1" applyFont="1" applyFill="1" applyBorder="1" applyAlignment="1">
      <alignment horizontal="center"/>
    </xf>
    <xf numFmtId="0" fontId="3" fillId="0" borderId="28" xfId="0" applyFont="1" applyBorder="1"/>
    <xf numFmtId="164" fontId="2" fillId="0" borderId="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11" borderId="11" xfId="0" applyNumberFormat="1" applyFont="1" applyFill="1" applyBorder="1" applyAlignment="1" applyProtection="1">
      <alignment horizontal="center"/>
      <protection locked="0"/>
    </xf>
    <xf numFmtId="164" fontId="2" fillId="11" borderId="1" xfId="0" applyNumberFormat="1" applyFont="1" applyFill="1" applyBorder="1" applyAlignment="1" applyProtection="1">
      <alignment horizontal="center"/>
      <protection locked="0"/>
    </xf>
    <xf numFmtId="164" fontId="2" fillId="7" borderId="1" xfId="0" applyNumberFormat="1" applyFont="1" applyFill="1" applyBorder="1" applyAlignment="1" applyProtection="1">
      <alignment horizontal="center"/>
      <protection locked="0"/>
    </xf>
    <xf numFmtId="0" fontId="3" fillId="7" borderId="31" xfId="0" applyFont="1" applyFill="1" applyBorder="1"/>
    <xf numFmtId="45" fontId="2" fillId="0" borderId="11" xfId="0" applyNumberFormat="1" applyFont="1" applyBorder="1" applyAlignment="1" applyProtection="1">
      <alignment horizontal="center"/>
      <protection locked="0"/>
    </xf>
    <xf numFmtId="45" fontId="2" fillId="0" borderId="1" xfId="0" applyNumberFormat="1" applyFont="1" applyBorder="1" applyAlignment="1" applyProtection="1">
      <alignment horizontal="center"/>
      <protection locked="0"/>
    </xf>
    <xf numFmtId="0" fontId="2" fillId="0" borderId="26" xfId="0" applyFont="1" applyBorder="1"/>
    <xf numFmtId="0" fontId="3" fillId="7" borderId="8" xfId="0" applyFont="1" applyFill="1" applyBorder="1"/>
    <xf numFmtId="164" fontId="2" fillId="7" borderId="3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>
      <alignment horizontal="center"/>
    </xf>
    <xf numFmtId="164" fontId="2" fillId="12" borderId="5" xfId="0" applyNumberFormat="1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2" fillId="13" borderId="0" xfId="0" applyFont="1" applyFill="1"/>
    <xf numFmtId="0" fontId="3" fillId="13" borderId="31" xfId="0" applyFont="1" applyFill="1" applyBorder="1"/>
    <xf numFmtId="164" fontId="2" fillId="13" borderId="3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 applyProtection="1">
      <alignment horizontal="center"/>
      <protection locked="0"/>
    </xf>
    <xf numFmtId="45" fontId="2" fillId="13" borderId="1" xfId="0" applyNumberFormat="1" applyFont="1" applyFill="1" applyBorder="1" applyAlignment="1" applyProtection="1">
      <alignment horizontal="center"/>
      <protection locked="0"/>
    </xf>
    <xf numFmtId="164" fontId="2" fillId="13" borderId="19" xfId="0" applyNumberFormat="1" applyFont="1" applyFill="1" applyBorder="1" applyAlignment="1">
      <alignment horizontal="center"/>
    </xf>
    <xf numFmtId="164" fontId="2" fillId="13" borderId="12" xfId="0" applyNumberFormat="1" applyFont="1" applyFill="1" applyBorder="1" applyAlignment="1">
      <alignment horizontal="center"/>
    </xf>
    <xf numFmtId="0" fontId="3" fillId="13" borderId="30" xfId="0" applyFont="1" applyFill="1" applyBorder="1"/>
    <xf numFmtId="0" fontId="1" fillId="10" borderId="2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164" fontId="2" fillId="10" borderId="22" xfId="0" applyNumberFormat="1" applyFont="1" applyFill="1" applyBorder="1" applyAlignment="1">
      <alignment horizontal="center"/>
    </xf>
    <xf numFmtId="164" fontId="2" fillId="10" borderId="28" xfId="0" applyNumberFormat="1" applyFont="1" applyFill="1" applyBorder="1" applyAlignment="1">
      <alignment horizontal="center"/>
    </xf>
    <xf numFmtId="164" fontId="2" fillId="10" borderId="2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30">
    <dxf>
      <font>
        <b/>
        <i val="0"/>
      </font>
      <fill>
        <patternFill>
          <bgColor rgb="FFFFD7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  <dxf>
      <font>
        <b/>
        <i val="0"/>
        <color rgb="FF000000"/>
      </font>
      <fill>
        <patternFill patternType="solid">
          <fgColor indexed="64"/>
          <bgColor rgb="FFC0C0C0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D3D3D3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  <dxf>
      <font>
        <b/>
        <i val="0"/>
      </font>
      <fill>
        <patternFill>
          <bgColor rgb="FFFFD7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CD7F32"/>
        </patternFill>
      </fill>
    </dxf>
    <dxf>
      <font>
        <b/>
        <i val="0"/>
      </font>
      <fill>
        <patternFill>
          <bgColor rgb="FFFFD7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  <dxf>
      <font>
        <b/>
        <i val="0"/>
        <color rgb="FF000000"/>
      </font>
      <fill>
        <patternFill patternType="solid">
          <fgColor indexed="64"/>
          <bgColor rgb="FFC0C0C0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D3D3D3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  <dxf>
      <font>
        <b/>
        <i val="0"/>
      </font>
      <fill>
        <patternFill>
          <bgColor rgb="FFFFD7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  <dxf>
      <font>
        <b/>
        <i val="0"/>
        <color rgb="FF000000"/>
      </font>
      <fill>
        <patternFill patternType="solid">
          <fgColor indexed="64"/>
          <bgColor rgb="FFC0C0C0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D3D3D3"/>
        </patternFill>
      </fill>
    </dxf>
    <dxf>
      <font>
        <b/>
        <i val="0"/>
        <color rgb="FF000000"/>
      </font>
      <fill>
        <patternFill patternType="solid">
          <fgColor indexed="64"/>
          <bgColor rgb="FFCD7F32"/>
        </patternFill>
      </fill>
    </dxf>
    <dxf>
      <font>
        <b/>
        <i val="0"/>
        <color rgb="FF000000"/>
      </font>
      <fill>
        <patternFill patternType="solid">
          <fgColor indexed="64"/>
          <bgColor rgb="FFFFD700"/>
        </patternFill>
      </fill>
    </dxf>
  </dxfs>
  <tableStyles count="0" defaultTableStyle="TableStyleMedium9" defaultPivotStyle="PivotStyleLight16"/>
  <colors>
    <mruColors>
      <color rgb="FFF6770E"/>
      <color rgb="FFC0C0C0"/>
      <color rgb="FFCD7F32"/>
      <color rgb="FFFFD700"/>
      <color rgb="FFCD7F0E"/>
      <color rgb="FFF477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107" zoomScaleNormal="112" workbookViewId="0">
      <selection activeCell="F15" sqref="F15"/>
    </sheetView>
  </sheetViews>
  <sheetFormatPr defaultColWidth="9.1328125" defaultRowHeight="15.4" x14ac:dyDescent="0.45"/>
  <cols>
    <col min="1" max="1" width="4.73046875" style="2" customWidth="1"/>
    <col min="2" max="2" width="18.73046875" style="2" customWidth="1"/>
    <col min="3" max="3" width="11.73046875" style="3" customWidth="1"/>
    <col min="4" max="4" width="11.73046875" style="4" customWidth="1"/>
    <col min="5" max="5" width="11.73046875" style="3" customWidth="1"/>
    <col min="6" max="6" width="11.73046875" style="5" customWidth="1"/>
    <col min="7" max="7" width="11.73046875" style="3" customWidth="1"/>
    <col min="8" max="8" width="11.73046875" style="4" customWidth="1"/>
    <col min="9" max="9" width="11.73046875" style="3" customWidth="1"/>
    <col min="10" max="10" width="11.73046875" style="5" customWidth="1"/>
    <col min="11" max="11" width="11.73046875" style="3" customWidth="1"/>
    <col min="12" max="12" width="11.73046875" style="4" customWidth="1"/>
    <col min="13" max="13" width="11.73046875" style="3" customWidth="1"/>
    <col min="14" max="14" width="11.73046875" style="5" customWidth="1"/>
    <col min="15" max="16384" width="9.1328125" style="2"/>
  </cols>
  <sheetData>
    <row r="1" spans="1:14" ht="39.950000000000003" customHeight="1" thickBot="1" x14ac:dyDescent="0.5">
      <c r="A1" s="102"/>
      <c r="B1" s="103"/>
      <c r="C1" s="99" t="s">
        <v>33</v>
      </c>
      <c r="D1" s="100"/>
      <c r="E1" s="100"/>
      <c r="F1" s="101"/>
      <c r="G1" s="100" t="s">
        <v>32</v>
      </c>
      <c r="H1" s="100"/>
      <c r="I1" s="100"/>
      <c r="J1" s="100"/>
      <c r="K1" s="99" t="s">
        <v>40</v>
      </c>
      <c r="L1" s="100"/>
      <c r="M1" s="100"/>
      <c r="N1" s="101"/>
    </row>
    <row r="2" spans="1:14" s="1" customFormat="1" ht="33" customHeight="1" thickBot="1" x14ac:dyDescent="0.5">
      <c r="A2" s="26"/>
      <c r="B2" s="42" t="s">
        <v>0</v>
      </c>
      <c r="C2" s="46" t="s">
        <v>36</v>
      </c>
      <c r="D2" s="55" t="s">
        <v>37</v>
      </c>
      <c r="E2" s="55" t="s">
        <v>38</v>
      </c>
      <c r="F2" s="47" t="s">
        <v>39</v>
      </c>
      <c r="G2" s="45" t="s">
        <v>36</v>
      </c>
      <c r="H2" s="55" t="s">
        <v>37</v>
      </c>
      <c r="I2" s="55" t="s">
        <v>38</v>
      </c>
      <c r="J2" s="50" t="s">
        <v>39</v>
      </c>
      <c r="K2" s="46" t="s">
        <v>36</v>
      </c>
      <c r="L2" s="55" t="s">
        <v>37</v>
      </c>
      <c r="M2" s="55" t="s">
        <v>38</v>
      </c>
      <c r="N2" s="47" t="s">
        <v>39</v>
      </c>
    </row>
    <row r="3" spans="1:14" ht="20.100000000000001" customHeight="1" x14ac:dyDescent="0.45">
      <c r="A3" s="27">
        <v>1</v>
      </c>
      <c r="B3" s="44" t="s">
        <v>26</v>
      </c>
      <c r="C3" s="52">
        <v>0</v>
      </c>
      <c r="D3" s="56">
        <v>8.9583333333333338E-3</v>
      </c>
      <c r="E3" s="76"/>
      <c r="F3" s="48">
        <f>D3-C3+E3</f>
        <v>8.9583333333333338E-3</v>
      </c>
      <c r="G3" s="52">
        <v>0</v>
      </c>
      <c r="H3" s="56">
        <v>1.2337962962962962E-2</v>
      </c>
      <c r="I3" s="56"/>
      <c r="J3" s="51">
        <f>H3-G3+I3</f>
        <v>1.2337962962962962E-2</v>
      </c>
      <c r="K3" s="52">
        <v>0</v>
      </c>
      <c r="L3" s="72"/>
      <c r="M3" s="56"/>
      <c r="N3" s="48">
        <f>L3-K3+M3</f>
        <v>0</v>
      </c>
    </row>
    <row r="4" spans="1:14" s="84" customFormat="1" ht="20.100000000000001" customHeight="1" x14ac:dyDescent="0.45">
      <c r="A4" s="83">
        <v>2</v>
      </c>
      <c r="B4" s="91" t="s">
        <v>19</v>
      </c>
      <c r="C4" s="86">
        <v>3.4722222222222224E-4</v>
      </c>
      <c r="D4" s="87">
        <v>2.0833333333333332E-2</v>
      </c>
      <c r="E4" s="88"/>
      <c r="F4" s="89">
        <f t="shared" ref="F4:F17" si="0">D4-C4+E4</f>
        <v>2.0486111111111111E-2</v>
      </c>
      <c r="G4" s="86">
        <v>3.4722222222222224E-4</v>
      </c>
      <c r="H4" s="87"/>
      <c r="I4" s="87"/>
      <c r="J4" s="90">
        <f t="shared" ref="J4:J16" si="1">H4-G4+I4</f>
        <v>-3.4722222222222224E-4</v>
      </c>
      <c r="K4" s="86">
        <v>3.4722222222222224E-4</v>
      </c>
      <c r="L4" s="87">
        <v>3.8194444444444441E-2</v>
      </c>
      <c r="M4" s="87"/>
      <c r="N4" s="89">
        <f t="shared" ref="N4:N17" si="2">L4-K4+M4</f>
        <v>3.784722222222222E-2</v>
      </c>
    </row>
    <row r="5" spans="1:14" ht="20.100000000000001" customHeight="1" x14ac:dyDescent="0.45">
      <c r="A5" s="27">
        <v>3</v>
      </c>
      <c r="B5" s="43" t="s">
        <v>35</v>
      </c>
      <c r="C5" s="81">
        <v>5.208333333333333E-3</v>
      </c>
      <c r="D5" s="57">
        <v>1.5740740740740743E-2</v>
      </c>
      <c r="E5" s="77"/>
      <c r="F5" s="48">
        <f t="shared" si="0"/>
        <v>1.053240740740741E-2</v>
      </c>
      <c r="G5" s="81">
        <v>5.208333333333333E-3</v>
      </c>
      <c r="H5" s="73"/>
      <c r="I5" s="57"/>
      <c r="J5" s="51">
        <f t="shared" si="1"/>
        <v>-5.208333333333333E-3</v>
      </c>
      <c r="K5" s="81">
        <v>5.208333333333333E-3</v>
      </c>
      <c r="L5" s="73"/>
      <c r="M5" s="57"/>
      <c r="N5" s="48">
        <f t="shared" si="2"/>
        <v>-5.208333333333333E-3</v>
      </c>
    </row>
    <row r="6" spans="1:14" ht="20.100000000000001" customHeight="1" x14ac:dyDescent="0.45">
      <c r="A6" s="27">
        <v>4</v>
      </c>
      <c r="B6" s="43" t="s">
        <v>23</v>
      </c>
      <c r="C6" s="81">
        <v>6.9444444444444447E-4</v>
      </c>
      <c r="D6" s="57">
        <v>9.1782407407407403E-3</v>
      </c>
      <c r="E6" s="77"/>
      <c r="F6" s="48">
        <f t="shared" si="0"/>
        <v>8.4837962962962966E-3</v>
      </c>
      <c r="G6" s="81">
        <v>6.9444444444444447E-4</v>
      </c>
      <c r="H6" s="73"/>
      <c r="I6" s="57"/>
      <c r="J6" s="51">
        <f t="shared" si="1"/>
        <v>-6.9444444444444447E-4</v>
      </c>
      <c r="K6" s="81">
        <v>6.9444444444444447E-4</v>
      </c>
      <c r="L6" s="73"/>
      <c r="M6" s="57"/>
      <c r="N6" s="48">
        <f t="shared" si="2"/>
        <v>-6.9444444444444447E-4</v>
      </c>
    </row>
    <row r="7" spans="1:14" ht="20.100000000000001" customHeight="1" x14ac:dyDescent="0.45">
      <c r="A7" s="27">
        <v>5</v>
      </c>
      <c r="B7" s="43" t="s">
        <v>22</v>
      </c>
      <c r="C7" s="81">
        <v>1.0416666666666699E-3</v>
      </c>
      <c r="D7" s="74">
        <v>1.1238425925925928E-2</v>
      </c>
      <c r="E7" s="77"/>
      <c r="F7" s="48">
        <f>D7-C7+E7</f>
        <v>1.0196759259259258E-2</v>
      </c>
      <c r="G7" s="81">
        <v>1.0416666666666699E-3</v>
      </c>
      <c r="H7" s="73"/>
      <c r="I7" s="57"/>
      <c r="J7" s="51">
        <f t="shared" si="1"/>
        <v>-1.0416666666666699E-3</v>
      </c>
      <c r="K7" s="81">
        <v>1.0416666666666699E-3</v>
      </c>
      <c r="L7" s="57">
        <v>3.125E-2</v>
      </c>
      <c r="M7" s="57"/>
      <c r="N7" s="48">
        <f t="shared" si="2"/>
        <v>3.020833333333333E-2</v>
      </c>
    </row>
    <row r="8" spans="1:14" ht="20.100000000000001" customHeight="1" x14ac:dyDescent="0.45">
      <c r="A8" s="27">
        <v>6</v>
      </c>
      <c r="B8" s="43" t="s">
        <v>31</v>
      </c>
      <c r="C8" s="81">
        <v>1.3888888888888889E-3</v>
      </c>
      <c r="D8" s="73"/>
      <c r="E8" s="77"/>
      <c r="F8" s="48">
        <f t="shared" si="0"/>
        <v>-1.3888888888888889E-3</v>
      </c>
      <c r="G8" s="81">
        <v>1.3888888888888889E-3</v>
      </c>
      <c r="H8" s="73"/>
      <c r="I8" s="57"/>
      <c r="J8" s="51">
        <f t="shared" si="1"/>
        <v>-1.3888888888888889E-3</v>
      </c>
      <c r="K8" s="81">
        <v>1.3888888888888889E-3</v>
      </c>
      <c r="L8" s="57">
        <v>9.4560185185185181E-3</v>
      </c>
      <c r="M8" s="57"/>
      <c r="N8" s="48">
        <f t="shared" si="2"/>
        <v>8.067129629629629E-3</v>
      </c>
    </row>
    <row r="9" spans="1:14" ht="20.100000000000001" customHeight="1" x14ac:dyDescent="0.45">
      <c r="A9" s="27">
        <v>7</v>
      </c>
      <c r="B9" s="44" t="s">
        <v>21</v>
      </c>
      <c r="C9" s="81">
        <v>1.7476851851851852E-3</v>
      </c>
      <c r="D9" s="57">
        <v>1.2812499999999999E-2</v>
      </c>
      <c r="E9" s="77"/>
      <c r="F9" s="48">
        <f t="shared" si="0"/>
        <v>1.1064814814814814E-2</v>
      </c>
      <c r="G9" s="81">
        <v>1.7476851851851852E-3</v>
      </c>
      <c r="H9" s="57">
        <v>1.5324074074074073E-2</v>
      </c>
      <c r="I9" s="57"/>
      <c r="J9" s="51">
        <f t="shared" si="1"/>
        <v>1.3576388888888888E-2</v>
      </c>
      <c r="K9" s="81">
        <v>1.7476851851851852E-3</v>
      </c>
      <c r="L9" s="57">
        <v>2.7777777777777776E-2</v>
      </c>
      <c r="M9" s="57"/>
      <c r="N9" s="48">
        <f t="shared" si="2"/>
        <v>2.6030092592592591E-2</v>
      </c>
    </row>
    <row r="10" spans="1:14" ht="20.100000000000001" customHeight="1" x14ac:dyDescent="0.45">
      <c r="A10" s="27">
        <v>8</v>
      </c>
      <c r="B10" s="44" t="s">
        <v>18</v>
      </c>
      <c r="C10" s="53">
        <v>2.43055555555555E-3</v>
      </c>
      <c r="D10" s="57">
        <v>1.1388888888888888E-2</v>
      </c>
      <c r="E10" s="77"/>
      <c r="F10" s="48">
        <f t="shared" si="0"/>
        <v>8.9583333333333372E-3</v>
      </c>
      <c r="G10" s="53">
        <v>2.43055555555555E-3</v>
      </c>
      <c r="H10" s="57">
        <v>3.125E-2</v>
      </c>
      <c r="I10" s="57"/>
      <c r="J10" s="51">
        <f t="shared" si="1"/>
        <v>2.881944444444445E-2</v>
      </c>
      <c r="K10" s="53">
        <v>2.43055555555555E-3</v>
      </c>
      <c r="L10" s="57">
        <v>1.6481481481481482E-2</v>
      </c>
      <c r="M10" s="57"/>
      <c r="N10" s="48">
        <f t="shared" si="2"/>
        <v>1.4050925925925932E-2</v>
      </c>
    </row>
    <row r="11" spans="1:14" ht="20.100000000000001" customHeight="1" x14ac:dyDescent="0.45">
      <c r="A11" s="27">
        <v>9</v>
      </c>
      <c r="B11" s="44" t="s">
        <v>28</v>
      </c>
      <c r="C11" s="53">
        <v>2.7777777777777801E-3</v>
      </c>
      <c r="D11" s="57">
        <v>1.2812499999999999E-2</v>
      </c>
      <c r="E11" s="77"/>
      <c r="F11" s="48">
        <f t="shared" si="0"/>
        <v>1.0034722222222219E-2</v>
      </c>
      <c r="G11" s="53">
        <v>2.7777777777777801E-3</v>
      </c>
      <c r="H11" s="57">
        <v>1.4143518518518519E-2</v>
      </c>
      <c r="I11" s="57"/>
      <c r="J11" s="51">
        <f t="shared" si="1"/>
        <v>1.1365740740740739E-2</v>
      </c>
      <c r="K11" s="53">
        <v>2.7777777777777801E-3</v>
      </c>
      <c r="L11" s="74">
        <v>1.4918981481481483E-2</v>
      </c>
      <c r="M11" s="57"/>
      <c r="N11" s="48">
        <f t="shared" si="2"/>
        <v>1.2141203703703703E-2</v>
      </c>
    </row>
    <row r="12" spans="1:14" ht="20.100000000000001" customHeight="1" x14ac:dyDescent="0.45">
      <c r="A12" s="27">
        <v>10</v>
      </c>
      <c r="B12" s="75" t="s">
        <v>29</v>
      </c>
      <c r="C12" s="53">
        <v>3.1250000000000002E-3</v>
      </c>
      <c r="D12" s="57">
        <v>1.4432870370370372E-2</v>
      </c>
      <c r="E12" s="77"/>
      <c r="F12" s="48">
        <f t="shared" si="0"/>
        <v>1.1307870370370371E-2</v>
      </c>
      <c r="G12" s="53">
        <v>3.1250000000000002E-3</v>
      </c>
      <c r="H12" s="57">
        <v>1.9606481481481482E-2</v>
      </c>
      <c r="I12" s="57"/>
      <c r="J12" s="51">
        <f t="shared" si="1"/>
        <v>1.6481481481481482E-2</v>
      </c>
      <c r="K12" s="53">
        <v>3.1250000000000002E-3</v>
      </c>
      <c r="L12" s="73"/>
      <c r="M12" s="57"/>
      <c r="N12" s="48">
        <f t="shared" si="2"/>
        <v>-3.1250000000000002E-3</v>
      </c>
    </row>
    <row r="13" spans="1:14" ht="20.100000000000001" customHeight="1" x14ac:dyDescent="0.45">
      <c r="A13" s="27">
        <v>11</v>
      </c>
      <c r="B13" s="75" t="s">
        <v>24</v>
      </c>
      <c r="C13" s="53">
        <v>3.4722222222222199E-3</v>
      </c>
      <c r="D13" s="57">
        <v>1.3182870370370371E-2</v>
      </c>
      <c r="E13" s="77"/>
      <c r="F13" s="48">
        <f t="shared" si="0"/>
        <v>9.7106481481481505E-3</v>
      </c>
      <c r="G13" s="53">
        <v>3.4722222222222199E-3</v>
      </c>
      <c r="H13" s="57"/>
      <c r="I13" s="57"/>
      <c r="J13" s="51">
        <f t="shared" si="1"/>
        <v>-3.4722222222222199E-3</v>
      </c>
      <c r="K13" s="53">
        <v>3.4722222222222199E-3</v>
      </c>
      <c r="L13" s="73"/>
      <c r="M13" s="57"/>
      <c r="N13" s="48">
        <f t="shared" si="2"/>
        <v>-3.4722222222222199E-3</v>
      </c>
    </row>
    <row r="14" spans="1:14" s="84" customFormat="1" ht="20.100000000000001" customHeight="1" x14ac:dyDescent="0.45">
      <c r="A14" s="83">
        <v>12</v>
      </c>
      <c r="B14" s="85" t="s">
        <v>25</v>
      </c>
      <c r="C14" s="86">
        <v>3.81944444444444E-3</v>
      </c>
      <c r="D14" s="87">
        <v>3.1261574074074074E-2</v>
      </c>
      <c r="E14" s="88"/>
      <c r="F14" s="89">
        <f t="shared" si="0"/>
        <v>2.7442129629629632E-2</v>
      </c>
      <c r="G14" s="86">
        <v>3.81944444444444E-3</v>
      </c>
      <c r="H14" s="87"/>
      <c r="I14" s="87"/>
      <c r="J14" s="90">
        <f t="shared" si="1"/>
        <v>-3.81944444444444E-3</v>
      </c>
      <c r="K14" s="86">
        <v>3.81944444444444E-3</v>
      </c>
      <c r="L14" s="87"/>
      <c r="M14" s="87"/>
      <c r="N14" s="89">
        <f t="shared" si="2"/>
        <v>-3.81944444444444E-3</v>
      </c>
    </row>
    <row r="15" spans="1:14" ht="20.100000000000001" customHeight="1" x14ac:dyDescent="0.45">
      <c r="A15" s="27">
        <v>13</v>
      </c>
      <c r="B15" s="75" t="s">
        <v>20</v>
      </c>
      <c r="C15" s="81">
        <v>4.0509259259259257E-3</v>
      </c>
      <c r="D15" s="74">
        <v>1.6805555555555556E-2</v>
      </c>
      <c r="E15" s="77"/>
      <c r="F15" s="48">
        <f t="shared" si="0"/>
        <v>1.275462962962963E-2</v>
      </c>
      <c r="G15" s="81">
        <v>4.0509259259259257E-3</v>
      </c>
      <c r="H15" s="57">
        <v>1.7997685185185186E-2</v>
      </c>
      <c r="I15" s="57"/>
      <c r="J15" s="51">
        <f t="shared" si="1"/>
        <v>1.3946759259259259E-2</v>
      </c>
      <c r="K15" s="81">
        <v>4.0509259259259257E-3</v>
      </c>
      <c r="L15" s="74">
        <v>1.5740740740740743E-2</v>
      </c>
      <c r="M15" s="57"/>
      <c r="N15" s="48">
        <f t="shared" si="2"/>
        <v>1.1689814814814816E-2</v>
      </c>
    </row>
    <row r="16" spans="1:14" ht="20.100000000000001" customHeight="1" x14ac:dyDescent="0.45">
      <c r="A16" s="28">
        <v>14</v>
      </c>
      <c r="B16" s="75" t="s">
        <v>27</v>
      </c>
      <c r="C16" s="81">
        <v>4.1666666666666597E-3</v>
      </c>
      <c r="D16" s="57">
        <v>1.2013888888888888E-2</v>
      </c>
      <c r="E16" s="77"/>
      <c r="F16" s="70">
        <f t="shared" si="0"/>
        <v>7.8472222222222276E-3</v>
      </c>
      <c r="G16" s="81">
        <v>4.1666666666666597E-3</v>
      </c>
      <c r="H16" s="73">
        <v>1.4722222222222222E-2</v>
      </c>
      <c r="I16" s="57"/>
      <c r="J16" s="71">
        <f t="shared" si="1"/>
        <v>1.0555555555555561E-2</v>
      </c>
      <c r="K16" s="81">
        <v>4.1666666666666597E-3</v>
      </c>
      <c r="L16" s="73"/>
      <c r="M16" s="57"/>
      <c r="N16" s="70">
        <f t="shared" si="2"/>
        <v>-4.1666666666666597E-3</v>
      </c>
    </row>
    <row r="17" spans="1:14" ht="20.100000000000001" customHeight="1" x14ac:dyDescent="0.45">
      <c r="A17" s="28">
        <v>15</v>
      </c>
      <c r="B17" s="79" t="s">
        <v>42</v>
      </c>
      <c r="C17" s="54">
        <v>4.5138888888888902E-3</v>
      </c>
      <c r="D17" s="80">
        <v>1.4976851851851852E-2</v>
      </c>
      <c r="E17" s="57"/>
      <c r="F17" s="70">
        <f t="shared" si="0"/>
        <v>1.0462962962962962E-2</v>
      </c>
      <c r="G17" s="54">
        <v>4.5138888888888902E-3</v>
      </c>
      <c r="H17" s="73"/>
      <c r="I17" s="57"/>
      <c r="J17" s="71">
        <f t="shared" ref="J17" si="3">H17-G17+I17</f>
        <v>-4.5138888888888902E-3</v>
      </c>
      <c r="K17" s="54">
        <v>4.5138888888888902E-3</v>
      </c>
      <c r="L17" s="80">
        <v>3.4722222222222224E-2</v>
      </c>
      <c r="M17" s="57"/>
      <c r="N17" s="70">
        <f t="shared" si="2"/>
        <v>3.0208333333333334E-2</v>
      </c>
    </row>
    <row r="18" spans="1:14" ht="20.100000000000001" customHeight="1" x14ac:dyDescent="0.45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</row>
    <row r="19" spans="1:14" ht="20.100000000000001" customHeight="1" thickBot="1" x14ac:dyDescent="0.5">
      <c r="A19" s="67">
        <v>5</v>
      </c>
      <c r="B19" s="69" t="s">
        <v>30</v>
      </c>
      <c r="C19" s="95"/>
      <c r="D19" s="96"/>
      <c r="E19" s="96"/>
      <c r="F19" s="96"/>
      <c r="G19" s="96"/>
      <c r="H19" s="96"/>
      <c r="I19" s="96"/>
      <c r="J19" s="97"/>
      <c r="K19" s="82">
        <v>1.38888888888889E-3</v>
      </c>
      <c r="L19" s="58">
        <v>1.2418981481481482E-2</v>
      </c>
      <c r="M19" s="58"/>
      <c r="N19" s="49">
        <f t="shared" ref="N19" si="4">L19-K19+M19</f>
        <v>1.1030092592592591E-2</v>
      </c>
    </row>
    <row r="21" spans="1:14" ht="39.950000000000003" customHeight="1" x14ac:dyDescent="0.45">
      <c r="D21" s="98" t="s">
        <v>41</v>
      </c>
      <c r="E21" s="98"/>
      <c r="F21" s="98"/>
      <c r="G21" s="98"/>
      <c r="H21" s="98"/>
      <c r="I21" s="98"/>
      <c r="J21" s="98"/>
    </row>
  </sheetData>
  <sheetProtection selectLockedCells="1"/>
  <mergeCells count="7">
    <mergeCell ref="A18:N18"/>
    <mergeCell ref="C19:J19"/>
    <mergeCell ref="D21:J21"/>
    <mergeCell ref="C1:F1"/>
    <mergeCell ref="G1:J1"/>
    <mergeCell ref="K1:N1"/>
    <mergeCell ref="A1:B1"/>
  </mergeCells>
  <pageMargins left="0.45" right="0.45" top="0.5" bottom="0.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opLeftCell="C1" zoomScale="112" zoomScaleNormal="112" workbookViewId="0">
      <selection activeCell="E3" sqref="E3"/>
    </sheetView>
  </sheetViews>
  <sheetFormatPr defaultColWidth="9.1328125" defaultRowHeight="15.4" x14ac:dyDescent="0.45"/>
  <cols>
    <col min="1" max="1" width="4.73046875" style="2" customWidth="1"/>
    <col min="2" max="2" width="18.73046875" style="2" customWidth="1"/>
    <col min="3" max="3" width="10.73046875" style="3" customWidth="1"/>
    <col min="4" max="4" width="12.73046875" style="4" customWidth="1"/>
    <col min="5" max="5" width="10.73046875" style="3" customWidth="1"/>
    <col min="6" max="6" width="12.73046875" style="5" customWidth="1"/>
    <col min="7" max="7" width="10.73046875" style="3" customWidth="1"/>
    <col min="8" max="8" width="14.73046875" style="5" customWidth="1"/>
    <col min="9" max="9" width="10.73046875" style="3" customWidth="1"/>
    <col min="10" max="10" width="12.73046875" style="5" customWidth="1"/>
    <col min="11" max="11" width="10.73046875" style="3" customWidth="1"/>
    <col min="12" max="12" width="14.73046875" style="5" customWidth="1"/>
    <col min="13" max="14" width="10.73046875" style="2" customWidth="1"/>
    <col min="15" max="15" width="14.73046875" style="2" customWidth="1"/>
    <col min="16" max="17" width="10.73046875" style="2" customWidth="1"/>
    <col min="18" max="19" width="12.73046875" style="2" customWidth="1"/>
    <col min="20" max="16384" width="9.1328125" style="2"/>
  </cols>
  <sheetData>
    <row r="1" spans="1:19" ht="39.950000000000003" customHeight="1" thickBot="1" x14ac:dyDescent="0.5">
      <c r="B1" s="104" t="s">
        <v>32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1" customFormat="1" ht="33" customHeight="1" thickBot="1" x14ac:dyDescent="0.5">
      <c r="A2" s="26"/>
      <c r="B2" s="22" t="s">
        <v>0</v>
      </c>
      <c r="C2" s="11" t="s">
        <v>1</v>
      </c>
      <c r="D2" s="12" t="s">
        <v>6</v>
      </c>
      <c r="E2" s="13" t="s">
        <v>2</v>
      </c>
      <c r="F2" s="12" t="s">
        <v>8</v>
      </c>
      <c r="G2" s="14" t="s">
        <v>3</v>
      </c>
      <c r="H2" s="12" t="s">
        <v>10</v>
      </c>
      <c r="I2" s="15" t="s">
        <v>4</v>
      </c>
      <c r="J2" s="12" t="s">
        <v>12</v>
      </c>
      <c r="K2" s="16" t="s">
        <v>5</v>
      </c>
      <c r="L2" s="12" t="s">
        <v>14</v>
      </c>
      <c r="M2" s="17" t="s">
        <v>7</v>
      </c>
      <c r="N2" s="17" t="s">
        <v>9</v>
      </c>
      <c r="O2" s="17" t="s">
        <v>11</v>
      </c>
      <c r="P2" s="17" t="s">
        <v>13</v>
      </c>
      <c r="Q2" s="18" t="s">
        <v>15</v>
      </c>
      <c r="R2" s="21" t="s">
        <v>16</v>
      </c>
      <c r="S2" s="19" t="s">
        <v>17</v>
      </c>
    </row>
    <row r="3" spans="1:19" ht="20.100000000000001" customHeight="1" x14ac:dyDescent="0.45">
      <c r="A3" s="28">
        <v>1</v>
      </c>
      <c r="B3" s="24" t="s">
        <v>21</v>
      </c>
      <c r="C3" s="60">
        <f>'Team Run'!J9</f>
        <v>1.3576388888888888E-2</v>
      </c>
      <c r="D3" s="6">
        <f>_xlfn.RANK.EQ(C3, $C$3:$C$9, 1)</f>
        <v>5</v>
      </c>
      <c r="E3" s="40">
        <v>0.11458333333333333</v>
      </c>
      <c r="F3" s="6">
        <f>_xlfn.RANK.EQ(E3, $E$3:$E$8, 1)</f>
        <v>2</v>
      </c>
      <c r="G3" s="37">
        <v>0.51250000000000007</v>
      </c>
      <c r="H3" s="8">
        <f t="shared" ref="H3:H8" si="0">_xlfn.RANK.EQ(G3, $G$3:$G$8, 1)</f>
        <v>4</v>
      </c>
      <c r="I3" s="34">
        <v>0.84861111111111109</v>
      </c>
      <c r="J3" s="8">
        <f>_xlfn.RANK.EQ(I3, $I$3:$I$9, 1)</f>
        <v>5</v>
      </c>
      <c r="K3" s="31">
        <v>0.125</v>
      </c>
      <c r="L3" s="8">
        <f>_xlfn.RANK.EQ(K3, $K$3:$K$9, 1)</f>
        <v>3</v>
      </c>
      <c r="M3" s="9">
        <f t="shared" ref="M3:M8" si="1">D3</f>
        <v>5</v>
      </c>
      <c r="N3" s="9">
        <f t="shared" ref="N3:N8" si="2">F3</f>
        <v>2</v>
      </c>
      <c r="O3" s="9">
        <f t="shared" ref="O3:O8" si="3">H3</f>
        <v>4</v>
      </c>
      <c r="P3" s="9">
        <f t="shared" ref="P3:P8" si="4">J3</f>
        <v>5</v>
      </c>
      <c r="Q3" s="10">
        <f t="shared" ref="Q3:Q8" si="5">L3</f>
        <v>3</v>
      </c>
      <c r="R3" s="62">
        <f t="shared" ref="R3:R9" si="6">$M3+$N3+$O3+$P3+$Q3</f>
        <v>19</v>
      </c>
      <c r="S3" s="20">
        <f>IF($R3="", "", _xlfn.RANK.EQ($R3, $R$3:$R$9, 1))</f>
        <v>5</v>
      </c>
    </row>
    <row r="4" spans="1:19" ht="20.100000000000001" customHeight="1" x14ac:dyDescent="0.45">
      <c r="A4" s="27">
        <v>2</v>
      </c>
      <c r="B4" s="24" t="s">
        <v>18</v>
      </c>
      <c r="C4" s="60">
        <f>'Team Run'!J10</f>
        <v>2.881944444444445E-2</v>
      </c>
      <c r="D4" s="6">
        <f t="shared" ref="D4:D9" si="7">_xlfn.RANK.EQ(C4, $C$3:$C$9, 1)</f>
        <v>7</v>
      </c>
      <c r="E4" s="40">
        <v>0.52430555555555558</v>
      </c>
      <c r="F4" s="6">
        <f>_xlfn.RANK.EQ(E4, $E$3:$E$9, 1)</f>
        <v>7</v>
      </c>
      <c r="G4" s="37">
        <v>0.83333333333333337</v>
      </c>
      <c r="H4" s="8">
        <f t="shared" si="0"/>
        <v>6</v>
      </c>
      <c r="I4" s="34">
        <v>0.9291666666666667</v>
      </c>
      <c r="J4" s="8">
        <f t="shared" ref="J4:J8" si="8">_xlfn.RANK.EQ(I4, $I$3:$I$9, 1)</f>
        <v>6</v>
      </c>
      <c r="K4" s="31">
        <v>0.625</v>
      </c>
      <c r="L4" s="8">
        <f t="shared" ref="L4:L8" si="9">_xlfn.RANK.EQ(K4, $K$3:$K$9, 1)</f>
        <v>7</v>
      </c>
      <c r="M4" s="9">
        <f t="shared" si="1"/>
        <v>7</v>
      </c>
      <c r="N4" s="9">
        <f t="shared" si="2"/>
        <v>7</v>
      </c>
      <c r="O4" s="9">
        <f t="shared" si="3"/>
        <v>6</v>
      </c>
      <c r="P4" s="9">
        <f t="shared" si="4"/>
        <v>6</v>
      </c>
      <c r="Q4" s="10">
        <f t="shared" si="5"/>
        <v>7</v>
      </c>
      <c r="R4" s="62">
        <f t="shared" si="6"/>
        <v>33</v>
      </c>
      <c r="S4" s="20">
        <f t="shared" ref="S4:S9" si="10">IF($R4="", "", _xlfn.RANK.EQ($R4, $R$3:$R$9, 1))</f>
        <v>7</v>
      </c>
    </row>
    <row r="5" spans="1:19" ht="20.100000000000001" customHeight="1" x14ac:dyDescent="0.45">
      <c r="A5" s="28">
        <v>3</v>
      </c>
      <c r="B5" s="24" t="s">
        <v>28</v>
      </c>
      <c r="C5" s="60">
        <f>'Team Run'!J11</f>
        <v>1.1365740740740739E-2</v>
      </c>
      <c r="D5" s="6">
        <f t="shared" si="7"/>
        <v>2</v>
      </c>
      <c r="E5" s="40">
        <v>0.14166666666666666</v>
      </c>
      <c r="F5" s="6">
        <f>_xlfn.RANK.EQ(E5, $E$3:$E$9, 1)</f>
        <v>4</v>
      </c>
      <c r="G5" s="37">
        <v>0.47430555555555554</v>
      </c>
      <c r="H5" s="8">
        <f t="shared" si="0"/>
        <v>3</v>
      </c>
      <c r="I5" s="34">
        <v>0.57847222222222217</v>
      </c>
      <c r="J5" s="8">
        <f t="shared" si="8"/>
        <v>2</v>
      </c>
      <c r="K5" s="31">
        <v>0.16250000000000001</v>
      </c>
      <c r="L5" s="8">
        <f t="shared" si="9"/>
        <v>5</v>
      </c>
      <c r="M5" s="9">
        <f t="shared" si="1"/>
        <v>2</v>
      </c>
      <c r="N5" s="9">
        <f t="shared" si="2"/>
        <v>4</v>
      </c>
      <c r="O5" s="9">
        <f t="shared" si="3"/>
        <v>3</v>
      </c>
      <c r="P5" s="9">
        <f t="shared" si="4"/>
        <v>2</v>
      </c>
      <c r="Q5" s="10">
        <f t="shared" si="5"/>
        <v>5</v>
      </c>
      <c r="R5" s="62">
        <f t="shared" si="6"/>
        <v>16</v>
      </c>
      <c r="S5" s="20">
        <f t="shared" si="10"/>
        <v>3</v>
      </c>
    </row>
    <row r="6" spans="1:19" ht="20.100000000000001" customHeight="1" x14ac:dyDescent="0.45">
      <c r="A6" s="27">
        <v>4</v>
      </c>
      <c r="B6" s="24" t="s">
        <v>26</v>
      </c>
      <c r="C6" s="60">
        <f>'Team Run'!J3</f>
        <v>1.2337962962962962E-2</v>
      </c>
      <c r="D6" s="6">
        <f t="shared" si="7"/>
        <v>3</v>
      </c>
      <c r="E6" s="40">
        <v>9.4444444444444442E-2</v>
      </c>
      <c r="F6" s="6">
        <f t="shared" ref="F6" si="11">_xlfn.RANK.EQ(E6, $E$3:$E$8, 1)</f>
        <v>1</v>
      </c>
      <c r="G6" s="37">
        <v>0.40277777777777773</v>
      </c>
      <c r="H6" s="8">
        <f t="shared" si="0"/>
        <v>2</v>
      </c>
      <c r="I6" s="34">
        <v>0.5395833333333333</v>
      </c>
      <c r="J6" s="8">
        <f t="shared" si="8"/>
        <v>1</v>
      </c>
      <c r="K6" s="31">
        <v>0.10625</v>
      </c>
      <c r="L6" s="8">
        <f t="shared" si="9"/>
        <v>2</v>
      </c>
      <c r="M6" s="9">
        <f t="shared" si="1"/>
        <v>3</v>
      </c>
      <c r="N6" s="9">
        <f t="shared" si="2"/>
        <v>1</v>
      </c>
      <c r="O6" s="9">
        <f t="shared" si="3"/>
        <v>2</v>
      </c>
      <c r="P6" s="9">
        <f t="shared" si="4"/>
        <v>1</v>
      </c>
      <c r="Q6" s="10">
        <f t="shared" si="5"/>
        <v>2</v>
      </c>
      <c r="R6" s="62">
        <f t="shared" si="6"/>
        <v>9</v>
      </c>
      <c r="S6" s="20">
        <f t="shared" si="10"/>
        <v>1</v>
      </c>
    </row>
    <row r="7" spans="1:19" ht="20.100000000000001" customHeight="1" x14ac:dyDescent="0.45">
      <c r="A7" s="28">
        <v>5</v>
      </c>
      <c r="B7" s="24" t="s">
        <v>29</v>
      </c>
      <c r="C7" s="60">
        <f>'Team Run'!J12</f>
        <v>1.6481481481481482E-2</v>
      </c>
      <c r="D7" s="6">
        <f t="shared" si="7"/>
        <v>6</v>
      </c>
      <c r="E7" s="40">
        <v>0.14305555555555557</v>
      </c>
      <c r="F7" s="6">
        <f>_xlfn.RANK.EQ(E7, $E$3:$E$9, 1)</f>
        <v>5</v>
      </c>
      <c r="G7" s="37">
        <v>0.75208333333333333</v>
      </c>
      <c r="H7" s="8">
        <f t="shared" si="0"/>
        <v>5</v>
      </c>
      <c r="I7" s="34">
        <v>0.9291666666666667</v>
      </c>
      <c r="J7" s="8">
        <f t="shared" si="8"/>
        <v>6</v>
      </c>
      <c r="K7" s="31">
        <v>0.18055555555555555</v>
      </c>
      <c r="L7" s="8">
        <f t="shared" si="9"/>
        <v>6</v>
      </c>
      <c r="M7" s="9">
        <f t="shared" si="1"/>
        <v>6</v>
      </c>
      <c r="N7" s="9">
        <f t="shared" si="2"/>
        <v>5</v>
      </c>
      <c r="O7" s="9">
        <f t="shared" si="3"/>
        <v>5</v>
      </c>
      <c r="P7" s="9">
        <f t="shared" si="4"/>
        <v>6</v>
      </c>
      <c r="Q7" s="10">
        <f t="shared" si="5"/>
        <v>6</v>
      </c>
      <c r="R7" s="62">
        <f t="shared" si="6"/>
        <v>28</v>
      </c>
      <c r="S7" s="20">
        <f t="shared" si="10"/>
        <v>6</v>
      </c>
    </row>
    <row r="8" spans="1:19" ht="20.100000000000001" customHeight="1" thickBot="1" x14ac:dyDescent="0.5">
      <c r="A8" s="29">
        <v>7</v>
      </c>
      <c r="B8" s="25" t="s">
        <v>27</v>
      </c>
      <c r="C8" s="61">
        <f>'Team Run'!J16</f>
        <v>1.0555555555555561E-2</v>
      </c>
      <c r="D8" s="6">
        <f t="shared" si="7"/>
        <v>1</v>
      </c>
      <c r="E8" s="41">
        <v>0.17291666666666669</v>
      </c>
      <c r="F8" s="6">
        <f>_xlfn.RANK.EQ(E8, $E$3:$E$9, 1)</f>
        <v>6</v>
      </c>
      <c r="G8" s="38">
        <v>0.3298611111111111</v>
      </c>
      <c r="H8" s="7">
        <f t="shared" si="0"/>
        <v>1</v>
      </c>
      <c r="I8" s="35">
        <v>0.625</v>
      </c>
      <c r="J8" s="8">
        <f t="shared" si="8"/>
        <v>4</v>
      </c>
      <c r="K8" s="32">
        <v>9.0972222222222218E-2</v>
      </c>
      <c r="L8" s="8">
        <f t="shared" si="9"/>
        <v>1</v>
      </c>
      <c r="M8" s="65">
        <f t="shared" si="1"/>
        <v>1</v>
      </c>
      <c r="N8" s="65">
        <f t="shared" si="2"/>
        <v>6</v>
      </c>
      <c r="O8" s="65">
        <f t="shared" si="3"/>
        <v>1</v>
      </c>
      <c r="P8" s="65">
        <f t="shared" si="4"/>
        <v>4</v>
      </c>
      <c r="Q8" s="66">
        <f t="shared" si="5"/>
        <v>1</v>
      </c>
      <c r="R8" s="63">
        <f t="shared" si="6"/>
        <v>13</v>
      </c>
      <c r="S8" s="20">
        <f t="shared" si="10"/>
        <v>2</v>
      </c>
    </row>
    <row r="9" spans="1:19" ht="20" customHeight="1" thickBot="1" x14ac:dyDescent="0.5">
      <c r="A9" s="29">
        <v>8</v>
      </c>
      <c r="B9" s="25" t="s">
        <v>20</v>
      </c>
      <c r="C9" s="61">
        <f>'Team Run'!F15</f>
        <v>1.275462962962963E-2</v>
      </c>
      <c r="D9" s="6">
        <f t="shared" si="7"/>
        <v>4</v>
      </c>
      <c r="E9" s="41">
        <v>0.12083333333333333</v>
      </c>
      <c r="F9" s="6">
        <f>_xlfn.RANK.EQ(E9, $E$3:$E$9, 1)</f>
        <v>3</v>
      </c>
      <c r="G9" s="38">
        <v>0.61458333333333337</v>
      </c>
      <c r="H9" s="7">
        <f>_xlfn.RANK.EQ(G3, $G$3:$G$8, 1)</f>
        <v>4</v>
      </c>
      <c r="I9" s="35">
        <v>0.61458333333333337</v>
      </c>
      <c r="J9" s="7">
        <f>_xlfn.RANK.EQ(I9, $I$3:$I$9, 1)</f>
        <v>3</v>
      </c>
      <c r="K9" s="32">
        <v>0.14583333333333334</v>
      </c>
      <c r="L9" s="7">
        <f>_xlfn.RANK.EQ(K9, $K$3:$K$9, 1)</f>
        <v>4</v>
      </c>
      <c r="M9" s="65">
        <f t="shared" ref="M9" si="12">D9</f>
        <v>4</v>
      </c>
      <c r="N9" s="65">
        <f t="shared" ref="N9" si="13">F9</f>
        <v>3</v>
      </c>
      <c r="O9" s="65">
        <f t="shared" ref="O9" si="14">H9</f>
        <v>4</v>
      </c>
      <c r="P9" s="65">
        <f t="shared" ref="P9" si="15">J9</f>
        <v>3</v>
      </c>
      <c r="Q9" s="66">
        <f t="shared" ref="Q9" si="16">L9</f>
        <v>4</v>
      </c>
      <c r="R9" s="63">
        <f t="shared" si="6"/>
        <v>18</v>
      </c>
      <c r="S9" s="20">
        <f t="shared" si="10"/>
        <v>4</v>
      </c>
    </row>
  </sheetData>
  <sheetProtection algorithmName="SHA-512" hashValue="PaNDofUeE2Rl1/Fh7cTZjMZSDN8QrD0sCZdjp81MgvN0e1UCzWYHiqC8ceH2z7UW2ixzczsJP3/3kEBslgkjeg==" saltValue="JmGfpPspekjMCycbPh35Iw==" spinCount="100000" sheet="1" selectLockedCells="1"/>
  <mergeCells count="1">
    <mergeCell ref="B1:S1"/>
  </mergeCells>
  <conditionalFormatting sqref="D3:D9">
    <cfRule type="cellIs" dxfId="29" priority="7" operator="equal">
      <formula>1</formula>
    </cfRule>
    <cfRule type="cellIs" dxfId="28" priority="8" operator="equal">
      <formula>3</formula>
    </cfRule>
    <cfRule type="cellIs" dxfId="27" priority="9" operator="equal">
      <formula>2</formula>
    </cfRule>
  </conditionalFormatting>
  <conditionalFormatting sqref="H3:H9 F3:F9 J3:J9 L3:L9">
    <cfRule type="cellIs" dxfId="26" priority="4" operator="equal">
      <formula>3</formula>
    </cfRule>
    <cfRule type="cellIs" dxfId="25" priority="5" operator="equal">
      <formula>2</formula>
    </cfRule>
    <cfRule type="cellIs" dxfId="24" priority="6" operator="equal">
      <formula>1</formula>
    </cfRule>
  </conditionalFormatting>
  <conditionalFormatting sqref="M3:S9">
    <cfRule type="cellIs" dxfId="23" priority="1" operator="equal">
      <formula>3</formula>
    </cfRule>
    <cfRule type="cellIs" dxfId="22" priority="2" operator="equal">
      <formula>2</formula>
    </cfRule>
    <cfRule type="cellIs" dxfId="21" priority="3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87" zoomScaleNormal="87" workbookViewId="0">
      <selection activeCell="E3" sqref="E3"/>
    </sheetView>
  </sheetViews>
  <sheetFormatPr defaultColWidth="9.1328125" defaultRowHeight="15.4" x14ac:dyDescent="0.45"/>
  <cols>
    <col min="1" max="1" width="4.73046875" style="2" customWidth="1"/>
    <col min="2" max="2" width="18.73046875" style="2" customWidth="1"/>
    <col min="3" max="3" width="10.73046875" style="3" customWidth="1"/>
    <col min="4" max="4" width="12.73046875" style="4" customWidth="1"/>
    <col min="5" max="5" width="10.73046875" style="3" customWidth="1"/>
    <col min="6" max="6" width="12.73046875" style="5" customWidth="1"/>
    <col min="7" max="7" width="10.73046875" style="3" customWidth="1"/>
    <col min="8" max="8" width="14.73046875" style="5" customWidth="1"/>
    <col min="9" max="9" width="10.73046875" style="3" customWidth="1"/>
    <col min="10" max="10" width="12.73046875" style="5" customWidth="1"/>
    <col min="11" max="11" width="10.73046875" style="3" customWidth="1"/>
    <col min="12" max="12" width="14.73046875" style="5" customWidth="1"/>
    <col min="13" max="14" width="10.73046875" style="2" customWidth="1"/>
    <col min="15" max="15" width="14.73046875" style="2" customWidth="1"/>
    <col min="16" max="17" width="10.73046875" style="2" customWidth="1"/>
    <col min="18" max="19" width="12.73046875" style="2" customWidth="1"/>
    <col min="20" max="16384" width="9.1328125" style="2"/>
  </cols>
  <sheetData>
    <row r="1" spans="1:19" ht="39.950000000000003" customHeight="1" thickBot="1" x14ac:dyDescent="0.5">
      <c r="B1" s="104" t="s">
        <v>33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1" customFormat="1" ht="33" customHeight="1" thickBot="1" x14ac:dyDescent="0.5">
      <c r="A2" s="26"/>
      <c r="B2" s="22" t="s">
        <v>0</v>
      </c>
      <c r="C2" s="11" t="s">
        <v>1</v>
      </c>
      <c r="D2" s="12" t="s">
        <v>6</v>
      </c>
      <c r="E2" s="13" t="s">
        <v>2</v>
      </c>
      <c r="F2" s="12" t="s">
        <v>8</v>
      </c>
      <c r="G2" s="14" t="s">
        <v>3</v>
      </c>
      <c r="H2" s="12" t="s">
        <v>10</v>
      </c>
      <c r="I2" s="15" t="s">
        <v>4</v>
      </c>
      <c r="J2" s="12" t="s">
        <v>12</v>
      </c>
      <c r="K2" s="16" t="s">
        <v>5</v>
      </c>
      <c r="L2" s="12" t="s">
        <v>14</v>
      </c>
      <c r="M2" s="17" t="s">
        <v>7</v>
      </c>
      <c r="N2" s="17" t="s">
        <v>9</v>
      </c>
      <c r="O2" s="17" t="s">
        <v>11</v>
      </c>
      <c r="P2" s="17" t="s">
        <v>13</v>
      </c>
      <c r="Q2" s="18" t="s">
        <v>15</v>
      </c>
      <c r="R2" s="21" t="s">
        <v>16</v>
      </c>
      <c r="S2" s="19" t="s">
        <v>17</v>
      </c>
    </row>
    <row r="3" spans="1:19" ht="20.100000000000001" customHeight="1" x14ac:dyDescent="0.45">
      <c r="A3" s="27">
        <v>1</v>
      </c>
      <c r="B3" s="23" t="s">
        <v>35</v>
      </c>
      <c r="C3" s="59">
        <f>'Team Run'!F5</f>
        <v>1.053240740740741E-2</v>
      </c>
      <c r="D3" s="8">
        <f t="shared" ref="D3:D14" si="0">_xlfn.RANK.EQ(C3, $C$3:$C$14, 1)</f>
        <v>8</v>
      </c>
      <c r="E3" s="39">
        <v>0.11458333333333333</v>
      </c>
      <c r="F3" s="8">
        <f t="shared" ref="F3:F14" si="1">_xlfn.RANK.EQ(E3, $E$3:$E$14, 1)</f>
        <v>11</v>
      </c>
      <c r="G3" s="36">
        <v>0.73472222222222217</v>
      </c>
      <c r="H3" s="8">
        <f t="shared" ref="H3:H14" si="2">_xlfn.RANK.EQ(G3, $G$3:$G$14, 1)</f>
        <v>12</v>
      </c>
      <c r="I3" s="33">
        <v>0.80902777777777779</v>
      </c>
      <c r="J3" s="8">
        <f t="shared" ref="J3:J14" si="3">_xlfn.RANK.EQ(I3, $I$3:$I$14, 1)</f>
        <v>12</v>
      </c>
      <c r="K3" s="30">
        <v>0.15069444444444444</v>
      </c>
      <c r="L3" s="8">
        <f>_xlfn.RANK.EQ(K3, $K$3:$K$14, 1)</f>
        <v>6</v>
      </c>
      <c r="M3" s="9">
        <f t="shared" ref="M3:M12" si="4">D3</f>
        <v>8</v>
      </c>
      <c r="N3" s="9">
        <f>F3</f>
        <v>11</v>
      </c>
      <c r="O3" s="9">
        <f>H3</f>
        <v>12</v>
      </c>
      <c r="P3" s="9">
        <f xml:space="preserve"> J3</f>
        <v>12</v>
      </c>
      <c r="Q3" s="10">
        <f>L3</f>
        <v>6</v>
      </c>
      <c r="R3" s="62">
        <f t="shared" ref="R3:R14" si="5">$M3+$N3+$O3+$P3+$Q3</f>
        <v>49</v>
      </c>
      <c r="S3" s="20">
        <f>IF($R3="", "", _xlfn.RANK.EQ($R3, $R$3:$R$14, 1))</f>
        <v>12</v>
      </c>
    </row>
    <row r="4" spans="1:19" ht="20.100000000000001" customHeight="1" x14ac:dyDescent="0.45">
      <c r="A4" s="27">
        <v>2</v>
      </c>
      <c r="B4" s="23" t="s">
        <v>23</v>
      </c>
      <c r="C4" s="59">
        <f>'Team Run'!F6</f>
        <v>8.4837962962962966E-3</v>
      </c>
      <c r="D4" s="8">
        <f t="shared" si="0"/>
        <v>2</v>
      </c>
      <c r="E4" s="39">
        <v>8.1250000000000003E-2</v>
      </c>
      <c r="F4" s="8">
        <f t="shared" si="1"/>
        <v>3</v>
      </c>
      <c r="G4" s="36">
        <v>0.23819444444444446</v>
      </c>
      <c r="H4" s="8">
        <f t="shared" si="2"/>
        <v>6</v>
      </c>
      <c r="I4" s="33">
        <v>0.4055555555555555</v>
      </c>
      <c r="J4" s="8">
        <f t="shared" si="3"/>
        <v>1</v>
      </c>
      <c r="K4" s="30">
        <v>0.10625</v>
      </c>
      <c r="L4" s="8">
        <f>_xlfn.RANK.EQ(K4, $K$3:$K$14, 1)</f>
        <v>3</v>
      </c>
      <c r="M4" s="9">
        <f t="shared" si="4"/>
        <v>2</v>
      </c>
      <c r="N4" s="9">
        <f t="shared" ref="N4:N11" si="6">F4</f>
        <v>3</v>
      </c>
      <c r="O4" s="9">
        <f>H4</f>
        <v>6</v>
      </c>
      <c r="P4" s="9">
        <f>J4</f>
        <v>1</v>
      </c>
      <c r="Q4" s="10">
        <f t="shared" ref="Q4:Q11" si="7">L4</f>
        <v>3</v>
      </c>
      <c r="R4" s="62">
        <f t="shared" si="5"/>
        <v>15</v>
      </c>
      <c r="S4" s="20">
        <f t="shared" ref="S4:S14" si="8">IF($R4="", "", _xlfn.RANK.EQ($R4, $R$3:$R$14, 1))</f>
        <v>2</v>
      </c>
    </row>
    <row r="5" spans="1:19" ht="20.100000000000001" customHeight="1" x14ac:dyDescent="0.45">
      <c r="A5" s="28">
        <v>3</v>
      </c>
      <c r="B5" s="24" t="s">
        <v>21</v>
      </c>
      <c r="C5" s="60">
        <f>'Team Run'!F9</f>
        <v>1.1064814814814814E-2</v>
      </c>
      <c r="D5" s="8">
        <f t="shared" si="0"/>
        <v>9</v>
      </c>
      <c r="E5" s="40">
        <v>8.0555555555555561E-2</v>
      </c>
      <c r="F5" s="8">
        <f t="shared" si="1"/>
        <v>2</v>
      </c>
      <c r="G5" s="37">
        <v>0.3659722222222222</v>
      </c>
      <c r="H5" s="8">
        <f t="shared" si="2"/>
        <v>9</v>
      </c>
      <c r="I5" s="34">
        <v>0.55694444444444446</v>
      </c>
      <c r="J5" s="8">
        <f t="shared" si="3"/>
        <v>10</v>
      </c>
      <c r="K5" s="31">
        <v>0.3034722222222222</v>
      </c>
      <c r="L5" s="8">
        <f t="shared" ref="L5:L14" si="9">_xlfn.RANK.EQ(K5, $K$3:$K$14, 1)</f>
        <v>10</v>
      </c>
      <c r="M5" s="9">
        <f t="shared" si="4"/>
        <v>9</v>
      </c>
      <c r="N5" s="9">
        <f t="shared" si="6"/>
        <v>2</v>
      </c>
      <c r="O5" s="9">
        <f t="shared" ref="O5:O11" si="10">H5</f>
        <v>9</v>
      </c>
      <c r="P5" s="9">
        <f t="shared" ref="P5:P11" si="11">J5</f>
        <v>10</v>
      </c>
      <c r="Q5" s="10">
        <f t="shared" si="7"/>
        <v>10</v>
      </c>
      <c r="R5" s="62">
        <f t="shared" si="5"/>
        <v>40</v>
      </c>
      <c r="S5" s="20">
        <f t="shared" si="8"/>
        <v>8</v>
      </c>
    </row>
    <row r="6" spans="1:19" ht="20.100000000000001" customHeight="1" x14ac:dyDescent="0.45">
      <c r="A6" s="27">
        <v>4</v>
      </c>
      <c r="B6" s="24" t="s">
        <v>18</v>
      </c>
      <c r="C6" s="60">
        <f>'Team Run'!F10</f>
        <v>8.9583333333333372E-3</v>
      </c>
      <c r="D6" s="8">
        <f t="shared" si="0"/>
        <v>4</v>
      </c>
      <c r="E6" s="40">
        <v>8.8888888888888892E-2</v>
      </c>
      <c r="F6" s="8">
        <f t="shared" si="1"/>
        <v>4</v>
      </c>
      <c r="G6" s="37">
        <v>0.22361111111111109</v>
      </c>
      <c r="H6" s="8">
        <f t="shared" si="2"/>
        <v>4</v>
      </c>
      <c r="I6" s="34">
        <v>0.52013888888888882</v>
      </c>
      <c r="J6" s="8">
        <f t="shared" si="3"/>
        <v>7</v>
      </c>
      <c r="K6" s="31">
        <v>0.18402777777777779</v>
      </c>
      <c r="L6" s="8">
        <f t="shared" si="9"/>
        <v>8</v>
      </c>
      <c r="M6" s="9">
        <f t="shared" si="4"/>
        <v>4</v>
      </c>
      <c r="N6" s="9">
        <f t="shared" si="6"/>
        <v>4</v>
      </c>
      <c r="O6" s="9">
        <f t="shared" si="10"/>
        <v>4</v>
      </c>
      <c r="P6" s="9">
        <f t="shared" si="11"/>
        <v>7</v>
      </c>
      <c r="Q6" s="10">
        <f t="shared" si="7"/>
        <v>8</v>
      </c>
      <c r="R6" s="62">
        <f t="shared" si="5"/>
        <v>27</v>
      </c>
      <c r="S6" s="20">
        <f t="shared" si="8"/>
        <v>5</v>
      </c>
    </row>
    <row r="7" spans="1:19" ht="20.100000000000001" customHeight="1" x14ac:dyDescent="0.45">
      <c r="A7" s="28">
        <v>5</v>
      </c>
      <c r="B7" s="24" t="s">
        <v>28</v>
      </c>
      <c r="C7" s="60">
        <f>'Team Run'!F11</f>
        <v>1.0034722222222219E-2</v>
      </c>
      <c r="D7" s="8">
        <f t="shared" si="0"/>
        <v>5</v>
      </c>
      <c r="E7" s="40">
        <v>0.11458333333333333</v>
      </c>
      <c r="F7" s="8">
        <f t="shared" si="1"/>
        <v>11</v>
      </c>
      <c r="G7" s="37">
        <v>0.36458333333333331</v>
      </c>
      <c r="H7" s="8">
        <f t="shared" si="2"/>
        <v>8</v>
      </c>
      <c r="I7" s="34">
        <v>0.44861111111111113</v>
      </c>
      <c r="J7" s="8">
        <f t="shared" si="3"/>
        <v>2</v>
      </c>
      <c r="K7" s="31">
        <v>0.54166666666666663</v>
      </c>
      <c r="L7" s="8">
        <f t="shared" si="9"/>
        <v>12</v>
      </c>
      <c r="M7" s="9">
        <f t="shared" si="4"/>
        <v>5</v>
      </c>
      <c r="N7" s="9">
        <f t="shared" si="6"/>
        <v>11</v>
      </c>
      <c r="O7" s="9">
        <f t="shared" si="10"/>
        <v>8</v>
      </c>
      <c r="P7" s="9">
        <f t="shared" si="11"/>
        <v>2</v>
      </c>
      <c r="Q7" s="10">
        <f t="shared" si="7"/>
        <v>12</v>
      </c>
      <c r="R7" s="62">
        <f t="shared" si="5"/>
        <v>38</v>
      </c>
      <c r="S7" s="20">
        <f t="shared" si="8"/>
        <v>7</v>
      </c>
    </row>
    <row r="8" spans="1:19" ht="20.100000000000001" customHeight="1" x14ac:dyDescent="0.45">
      <c r="A8" s="27">
        <v>6</v>
      </c>
      <c r="B8" s="24" t="s">
        <v>26</v>
      </c>
      <c r="C8" s="60">
        <f>'Team Run'!F3</f>
        <v>8.9583333333333338E-3</v>
      </c>
      <c r="D8" s="8">
        <f t="shared" si="0"/>
        <v>3</v>
      </c>
      <c r="E8" s="40">
        <v>9.2361111111111116E-2</v>
      </c>
      <c r="F8" s="8">
        <f t="shared" si="1"/>
        <v>6</v>
      </c>
      <c r="G8" s="37">
        <v>0.19027777777777777</v>
      </c>
      <c r="H8" s="8">
        <f t="shared" si="2"/>
        <v>1</v>
      </c>
      <c r="I8" s="34">
        <v>0.48472222222222222</v>
      </c>
      <c r="J8" s="8">
        <f t="shared" si="3"/>
        <v>3</v>
      </c>
      <c r="K8" s="31">
        <v>0.1111111111111111</v>
      </c>
      <c r="L8" s="8">
        <f t="shared" si="9"/>
        <v>4</v>
      </c>
      <c r="M8" s="9">
        <f t="shared" si="4"/>
        <v>3</v>
      </c>
      <c r="N8" s="9">
        <f t="shared" si="6"/>
        <v>6</v>
      </c>
      <c r="O8" s="9">
        <f t="shared" si="10"/>
        <v>1</v>
      </c>
      <c r="P8" s="9">
        <f t="shared" si="11"/>
        <v>3</v>
      </c>
      <c r="Q8" s="10">
        <f t="shared" si="7"/>
        <v>4</v>
      </c>
      <c r="R8" s="62">
        <f t="shared" si="5"/>
        <v>17</v>
      </c>
      <c r="S8" s="20">
        <f t="shared" si="8"/>
        <v>3</v>
      </c>
    </row>
    <row r="9" spans="1:19" ht="20.100000000000001" customHeight="1" x14ac:dyDescent="0.45">
      <c r="A9" s="28">
        <v>7</v>
      </c>
      <c r="B9" s="24" t="s">
        <v>29</v>
      </c>
      <c r="C9" s="60">
        <f>'Team Run'!F12</f>
        <v>1.1307870370370371E-2</v>
      </c>
      <c r="D9" s="8">
        <f t="shared" si="0"/>
        <v>10</v>
      </c>
      <c r="E9" s="40">
        <v>0.1013888888888889</v>
      </c>
      <c r="F9" s="8">
        <f t="shared" si="1"/>
        <v>8</v>
      </c>
      <c r="G9" s="37">
        <v>0.41666666666666669</v>
      </c>
      <c r="H9" s="8">
        <f t="shared" si="2"/>
        <v>10</v>
      </c>
      <c r="I9" s="34">
        <v>0.55208333333333337</v>
      </c>
      <c r="J9" s="8">
        <f t="shared" si="3"/>
        <v>9</v>
      </c>
      <c r="K9" s="31">
        <v>0.11875000000000001</v>
      </c>
      <c r="L9" s="8">
        <f t="shared" si="9"/>
        <v>5</v>
      </c>
      <c r="M9" s="9">
        <f t="shared" si="4"/>
        <v>10</v>
      </c>
      <c r="N9" s="9">
        <f t="shared" si="6"/>
        <v>8</v>
      </c>
      <c r="O9" s="9">
        <f t="shared" si="10"/>
        <v>10</v>
      </c>
      <c r="P9" s="9">
        <f t="shared" si="11"/>
        <v>9</v>
      </c>
      <c r="Q9" s="10">
        <f t="shared" si="7"/>
        <v>5</v>
      </c>
      <c r="R9" s="62">
        <f t="shared" si="5"/>
        <v>42</v>
      </c>
      <c r="S9" s="20">
        <f t="shared" si="8"/>
        <v>9</v>
      </c>
    </row>
    <row r="10" spans="1:19" ht="20.100000000000001" customHeight="1" x14ac:dyDescent="0.45">
      <c r="A10" s="27">
        <v>8</v>
      </c>
      <c r="B10" s="24" t="s">
        <v>24</v>
      </c>
      <c r="C10" s="60">
        <f>'Team Run'!F14</f>
        <v>2.7442129629629632E-2</v>
      </c>
      <c r="D10" s="8">
        <f t="shared" si="0"/>
        <v>12</v>
      </c>
      <c r="E10" s="40">
        <v>8.9583333333333334E-2</v>
      </c>
      <c r="F10" s="8">
        <f t="shared" si="1"/>
        <v>5</v>
      </c>
      <c r="G10" s="37">
        <v>0.22500000000000001</v>
      </c>
      <c r="H10" s="8">
        <f t="shared" si="2"/>
        <v>5</v>
      </c>
      <c r="I10" s="34">
        <v>0.49374999999999997</v>
      </c>
      <c r="J10" s="8">
        <f t="shared" si="3"/>
        <v>4</v>
      </c>
      <c r="K10" s="31">
        <v>0.17777777777777778</v>
      </c>
      <c r="L10" s="8">
        <f t="shared" si="9"/>
        <v>7</v>
      </c>
      <c r="M10" s="9">
        <f t="shared" si="4"/>
        <v>12</v>
      </c>
      <c r="N10" s="9">
        <f t="shared" si="6"/>
        <v>5</v>
      </c>
      <c r="O10" s="9">
        <f t="shared" si="10"/>
        <v>5</v>
      </c>
      <c r="P10" s="9">
        <f t="shared" si="11"/>
        <v>4</v>
      </c>
      <c r="Q10" s="10">
        <f t="shared" si="7"/>
        <v>7</v>
      </c>
      <c r="R10" s="62">
        <f t="shared" si="5"/>
        <v>33</v>
      </c>
      <c r="S10" s="20">
        <f t="shared" si="8"/>
        <v>6</v>
      </c>
    </row>
    <row r="11" spans="1:19" ht="20.100000000000001" customHeight="1" thickBot="1" x14ac:dyDescent="0.5">
      <c r="A11" s="29">
        <v>10</v>
      </c>
      <c r="B11" s="25" t="s">
        <v>27</v>
      </c>
      <c r="C11" s="61">
        <f>'Team Run'!F16</f>
        <v>7.8472222222222276E-3</v>
      </c>
      <c r="D11" s="8">
        <f t="shared" si="0"/>
        <v>1</v>
      </c>
      <c r="E11" s="41">
        <v>7.9861111111111105E-2</v>
      </c>
      <c r="F11" s="8">
        <f t="shared" si="1"/>
        <v>1</v>
      </c>
      <c r="G11" s="38">
        <v>0.21319444444444444</v>
      </c>
      <c r="H11" s="8">
        <f t="shared" si="2"/>
        <v>2</v>
      </c>
      <c r="I11" s="35">
        <v>0.51458333333333328</v>
      </c>
      <c r="J11" s="8">
        <f t="shared" si="3"/>
        <v>6</v>
      </c>
      <c r="K11" s="32">
        <v>7.9166666666666663E-2</v>
      </c>
      <c r="L11" s="8">
        <f t="shared" si="9"/>
        <v>1</v>
      </c>
      <c r="M11" s="65">
        <f t="shared" si="4"/>
        <v>1</v>
      </c>
      <c r="N11" s="65">
        <f t="shared" si="6"/>
        <v>1</v>
      </c>
      <c r="O11" s="65">
        <f t="shared" si="10"/>
        <v>2</v>
      </c>
      <c r="P11" s="65">
        <f t="shared" si="11"/>
        <v>6</v>
      </c>
      <c r="Q11" s="66">
        <f t="shared" si="7"/>
        <v>1</v>
      </c>
      <c r="R11" s="63">
        <f t="shared" si="5"/>
        <v>11</v>
      </c>
      <c r="S11" s="20">
        <f t="shared" si="8"/>
        <v>1</v>
      </c>
    </row>
    <row r="12" spans="1:19" ht="20" customHeight="1" thickBot="1" x14ac:dyDescent="0.5">
      <c r="A12" s="29">
        <v>11</v>
      </c>
      <c r="B12" s="25" t="s">
        <v>22</v>
      </c>
      <c r="C12" s="61">
        <f>'Team Run'!F7</f>
        <v>1.0196759259259258E-2</v>
      </c>
      <c r="D12" s="8">
        <f t="shared" si="0"/>
        <v>6</v>
      </c>
      <c r="E12" s="41">
        <v>0.10972222222222222</v>
      </c>
      <c r="F12" s="8">
        <f t="shared" si="1"/>
        <v>10</v>
      </c>
      <c r="G12" s="38">
        <v>0.35416666666666669</v>
      </c>
      <c r="H12" s="8">
        <f t="shared" si="2"/>
        <v>7</v>
      </c>
      <c r="I12" s="35">
        <v>0.69166666666666676</v>
      </c>
      <c r="J12" s="8">
        <f t="shared" si="3"/>
        <v>11</v>
      </c>
      <c r="K12" s="32">
        <v>0.4375</v>
      </c>
      <c r="L12" s="8">
        <f t="shared" si="9"/>
        <v>11</v>
      </c>
      <c r="M12" s="65">
        <f t="shared" si="4"/>
        <v>6</v>
      </c>
      <c r="N12" s="65">
        <f t="shared" ref="N12:N13" si="12">F12</f>
        <v>10</v>
      </c>
      <c r="O12" s="65">
        <f t="shared" ref="O12:O13" si="13">H12</f>
        <v>7</v>
      </c>
      <c r="P12" s="65">
        <f t="shared" ref="P12:P13" si="14">J12</f>
        <v>11</v>
      </c>
      <c r="Q12" s="66">
        <f t="shared" ref="Q12:Q13" si="15">L12</f>
        <v>11</v>
      </c>
      <c r="R12" s="63">
        <f t="shared" si="5"/>
        <v>45</v>
      </c>
      <c r="S12" s="20">
        <f t="shared" si="8"/>
        <v>10</v>
      </c>
    </row>
    <row r="13" spans="1:19" ht="20.100000000000001" customHeight="1" x14ac:dyDescent="0.45">
      <c r="A13" s="27">
        <v>6</v>
      </c>
      <c r="B13" s="78" t="s">
        <v>43</v>
      </c>
      <c r="C13" s="60">
        <f>'Team Run'!F17</f>
        <v>1.0462962962962962E-2</v>
      </c>
      <c r="D13" s="8">
        <f t="shared" si="0"/>
        <v>7</v>
      </c>
      <c r="E13" s="40">
        <v>9.3055555555555558E-2</v>
      </c>
      <c r="F13" s="8">
        <f t="shared" si="1"/>
        <v>7</v>
      </c>
      <c r="G13" s="37">
        <v>0.21527777777777779</v>
      </c>
      <c r="H13" s="8">
        <f t="shared" si="2"/>
        <v>3</v>
      </c>
      <c r="I13" s="34">
        <v>0.50694444444444442</v>
      </c>
      <c r="J13" s="8">
        <f t="shared" si="3"/>
        <v>5</v>
      </c>
      <c r="K13" s="31">
        <v>0.10416666666666667</v>
      </c>
      <c r="L13" s="8">
        <f t="shared" si="9"/>
        <v>2</v>
      </c>
      <c r="M13" s="9">
        <f t="shared" ref="M13" si="16">D13</f>
        <v>7</v>
      </c>
      <c r="N13" s="9">
        <f t="shared" si="12"/>
        <v>7</v>
      </c>
      <c r="O13" s="9">
        <f t="shared" si="13"/>
        <v>3</v>
      </c>
      <c r="P13" s="9">
        <f t="shared" si="14"/>
        <v>5</v>
      </c>
      <c r="Q13" s="10">
        <f t="shared" si="15"/>
        <v>2</v>
      </c>
      <c r="R13" s="62">
        <f t="shared" si="5"/>
        <v>24</v>
      </c>
      <c r="S13" s="20">
        <f t="shared" si="8"/>
        <v>4</v>
      </c>
    </row>
    <row r="14" spans="1:19" ht="20" customHeight="1" x14ac:dyDescent="0.45">
      <c r="A14" s="27">
        <v>7</v>
      </c>
      <c r="B14" s="78" t="s">
        <v>20</v>
      </c>
      <c r="C14" s="60">
        <f>'Team Run'!F15</f>
        <v>1.275462962962963E-2</v>
      </c>
      <c r="D14" s="8">
        <f t="shared" si="0"/>
        <v>11</v>
      </c>
      <c r="E14" s="40">
        <v>0.10208333333333335</v>
      </c>
      <c r="F14" s="8">
        <f t="shared" si="1"/>
        <v>9</v>
      </c>
      <c r="G14" s="37">
        <v>0.45833333333333331</v>
      </c>
      <c r="H14" s="8">
        <f t="shared" si="2"/>
        <v>11</v>
      </c>
      <c r="I14" s="34">
        <v>0.54861111111111105</v>
      </c>
      <c r="J14" s="8">
        <f t="shared" si="3"/>
        <v>8</v>
      </c>
      <c r="K14" s="31">
        <v>0.26250000000000001</v>
      </c>
      <c r="L14" s="8">
        <f t="shared" si="9"/>
        <v>9</v>
      </c>
      <c r="M14" s="9">
        <f t="shared" ref="M14" si="17">D14</f>
        <v>11</v>
      </c>
      <c r="N14" s="9">
        <f t="shared" ref="N14" si="18">F14</f>
        <v>9</v>
      </c>
      <c r="O14" s="9">
        <f t="shared" ref="O14" si="19">H14</f>
        <v>11</v>
      </c>
      <c r="P14" s="9">
        <f t="shared" ref="P14" si="20">J14</f>
        <v>8</v>
      </c>
      <c r="Q14" s="10">
        <f t="shared" ref="Q14" si="21">L14</f>
        <v>9</v>
      </c>
      <c r="R14" s="62">
        <f t="shared" si="5"/>
        <v>48</v>
      </c>
      <c r="S14" s="20">
        <f t="shared" si="8"/>
        <v>11</v>
      </c>
    </row>
  </sheetData>
  <sheetProtection algorithmName="SHA-512" hashValue="WF3/+nD4ioWlOgGr2O7Xkk3SBOEuMQVpF8myF7iiSi4+k2QnBe2AYo7HsetpmvFPzbYZLGt2adHuaoogF4kI4w==" saltValue="8EfQ2cWJ7MR/guTpS7W62w==" spinCount="100000" sheet="1" selectLockedCells="1"/>
  <sortState ref="B3:S12">
    <sortCondition ref="B4:B12"/>
  </sortState>
  <mergeCells count="1">
    <mergeCell ref="B1:S1"/>
  </mergeCells>
  <conditionalFormatting sqref="D3:D14">
    <cfRule type="cellIs" dxfId="20" priority="61" operator="equal">
      <formula>1</formula>
    </cfRule>
    <cfRule type="cellIs" dxfId="19" priority="63" operator="equal">
      <formula>3</formula>
    </cfRule>
    <cfRule type="cellIs" dxfId="18" priority="65" operator="equal">
      <formula>2</formula>
    </cfRule>
  </conditionalFormatting>
  <conditionalFormatting sqref="F3:F14 H3:H14 J3:J14 L3:L14">
    <cfRule type="cellIs" dxfId="17" priority="57" operator="equal">
      <formula>3</formula>
    </cfRule>
    <cfRule type="cellIs" dxfId="16" priority="58" operator="equal">
      <formula>2</formula>
    </cfRule>
    <cfRule type="cellIs" dxfId="15" priority="59" operator="equal">
      <formula>1</formula>
    </cfRule>
  </conditionalFormatting>
  <conditionalFormatting sqref="M3:S3 M4:R12 S4:S14">
    <cfRule type="cellIs" dxfId="14" priority="13" operator="equal">
      <formula>3</formula>
    </cfRule>
    <cfRule type="cellIs" dxfId="13" priority="14" operator="equal">
      <formula>2</formula>
    </cfRule>
    <cfRule type="cellIs" dxfId="12" priority="15" operator="equal">
      <formula>1</formula>
    </cfRule>
  </conditionalFormatting>
  <conditionalFormatting sqref="M13:R14">
    <cfRule type="cellIs" dxfId="11" priority="1" operator="equal">
      <formula>3</formula>
    </cfRule>
    <cfRule type="cellIs" dxfId="10" priority="2" operator="equal">
      <formula>2</formula>
    </cfRule>
    <cfRule type="cellIs" dxfId="9" priority="3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84" zoomScaleNormal="84" workbookViewId="0">
      <selection activeCell="G7" sqref="G7"/>
    </sheetView>
  </sheetViews>
  <sheetFormatPr defaultColWidth="9.1328125" defaultRowHeight="15.4" x14ac:dyDescent="0.45"/>
  <cols>
    <col min="1" max="1" width="4.73046875" style="2" customWidth="1"/>
    <col min="2" max="2" width="18.73046875" style="2" customWidth="1"/>
    <col min="3" max="3" width="10.73046875" style="3" customWidth="1"/>
    <col min="4" max="4" width="12.73046875" style="4" customWidth="1"/>
    <col min="5" max="5" width="10.73046875" style="3" customWidth="1"/>
    <col min="6" max="6" width="12.73046875" style="5" customWidth="1"/>
    <col min="7" max="7" width="10.73046875" style="3" customWidth="1"/>
    <col min="8" max="8" width="14.73046875" style="5" customWidth="1"/>
    <col min="9" max="9" width="10.73046875" style="3" customWidth="1"/>
    <col min="10" max="10" width="12.73046875" style="5" customWidth="1"/>
    <col min="11" max="11" width="10.73046875" style="3" customWidth="1"/>
    <col min="12" max="12" width="14.73046875" style="5" customWidth="1"/>
    <col min="13" max="14" width="10.73046875" style="2" customWidth="1"/>
    <col min="15" max="15" width="14.73046875" style="2" customWidth="1"/>
    <col min="16" max="17" width="10.73046875" style="2" customWidth="1"/>
    <col min="18" max="19" width="12.73046875" style="2" customWidth="1"/>
    <col min="20" max="16384" width="9.1328125" style="2"/>
  </cols>
  <sheetData>
    <row r="1" spans="1:19" ht="39.950000000000003" customHeight="1" thickBot="1" x14ac:dyDescent="0.5">
      <c r="B1" s="104" t="s">
        <v>34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1" customFormat="1" ht="33" customHeight="1" thickBot="1" x14ac:dyDescent="0.5">
      <c r="A2" s="26"/>
      <c r="B2" s="22" t="s">
        <v>0</v>
      </c>
      <c r="C2" s="11" t="s">
        <v>1</v>
      </c>
      <c r="D2" s="12" t="s">
        <v>6</v>
      </c>
      <c r="E2" s="13" t="s">
        <v>2</v>
      </c>
      <c r="F2" s="12" t="s">
        <v>8</v>
      </c>
      <c r="G2" s="14" t="s">
        <v>3</v>
      </c>
      <c r="H2" s="12" t="s">
        <v>10</v>
      </c>
      <c r="I2" s="15" t="s">
        <v>4</v>
      </c>
      <c r="J2" s="12" t="s">
        <v>12</v>
      </c>
      <c r="K2" s="16" t="s">
        <v>5</v>
      </c>
      <c r="L2" s="12" t="s">
        <v>14</v>
      </c>
      <c r="M2" s="17" t="s">
        <v>7</v>
      </c>
      <c r="N2" s="17" t="s">
        <v>9</v>
      </c>
      <c r="O2" s="17" t="s">
        <v>11</v>
      </c>
      <c r="P2" s="17" t="s">
        <v>13</v>
      </c>
      <c r="Q2" s="18" t="s">
        <v>15</v>
      </c>
      <c r="R2" s="21" t="s">
        <v>16</v>
      </c>
      <c r="S2" s="19" t="s">
        <v>17</v>
      </c>
    </row>
    <row r="3" spans="1:19" ht="20.100000000000001" customHeight="1" x14ac:dyDescent="0.45">
      <c r="A3" s="28">
        <v>3</v>
      </c>
      <c r="B3" s="24" t="s">
        <v>31</v>
      </c>
      <c r="C3" s="60">
        <f>'Team Run'!N8</f>
        <v>8.067129629629629E-3</v>
      </c>
      <c r="D3" s="6">
        <f>_xlfn.RANK.EQ(C3, $C$3:$C$7, 1)</f>
        <v>1</v>
      </c>
      <c r="E3" s="40">
        <v>7.9166666666666663E-2</v>
      </c>
      <c r="F3" s="6">
        <f>_xlfn.RANK.EQ(E3, $E$3:$E$7, 1)</f>
        <v>1</v>
      </c>
      <c r="G3" s="37">
        <v>0.26250000000000001</v>
      </c>
      <c r="H3" s="8">
        <f>_xlfn.RANK.EQ(G3, $G$3:$G$7, 1)</f>
        <v>1</v>
      </c>
      <c r="I3" s="34">
        <v>0.32777777777777778</v>
      </c>
      <c r="J3" s="8">
        <f>_xlfn.RANK.EQ(I3, $I$3:$I$7, 1)</f>
        <v>1</v>
      </c>
      <c r="K3" s="31">
        <v>7.013888888888889E-2</v>
      </c>
      <c r="L3" s="8">
        <f>_xlfn.RANK.EQ(K3, $K$3:$K$7, 1)</f>
        <v>1</v>
      </c>
      <c r="M3" s="9">
        <f t="shared" ref="M3:M7" si="0">D3</f>
        <v>1</v>
      </c>
      <c r="N3" s="9">
        <f t="shared" ref="N3:N7" si="1">F3</f>
        <v>1</v>
      </c>
      <c r="O3" s="9">
        <f t="shared" ref="O3:O7" si="2">H3</f>
        <v>1</v>
      </c>
      <c r="P3" s="9">
        <f t="shared" ref="P3:P7" si="3">J3</f>
        <v>1</v>
      </c>
      <c r="Q3" s="10">
        <f t="shared" ref="Q3:Q7" si="4">L3</f>
        <v>1</v>
      </c>
      <c r="R3" s="62">
        <f t="shared" ref="R3:R7" si="5">$M3+$N3+$O3+$P3+$Q3</f>
        <v>5</v>
      </c>
      <c r="S3" s="20">
        <f>IF($R3="", "", _xlfn.RANK.EQ($R3, $R$3:$R$7, 1))</f>
        <v>1</v>
      </c>
    </row>
    <row r="4" spans="1:19" ht="20.100000000000001" customHeight="1" x14ac:dyDescent="0.45">
      <c r="A4" s="27">
        <v>4</v>
      </c>
      <c r="B4" s="24" t="s">
        <v>30</v>
      </c>
      <c r="C4" s="60">
        <f>'Team Run'!N19</f>
        <v>1.1030092592592591E-2</v>
      </c>
      <c r="D4" s="6">
        <f>_xlfn.RANK.EQ(C4, $C$3:$C$7, 1)</f>
        <v>2</v>
      </c>
      <c r="E4" s="40">
        <v>8.5416666666666655E-2</v>
      </c>
      <c r="F4" s="6">
        <f>_xlfn.RANK.EQ(E4, $E$3:$E$7, 1)</f>
        <v>2</v>
      </c>
      <c r="G4" s="37">
        <v>0.50694444444444442</v>
      </c>
      <c r="H4" s="8">
        <f>_xlfn.RANK.EQ(G4, $G$3:$G$7, 1)</f>
        <v>4</v>
      </c>
      <c r="I4" s="34">
        <v>0.43611111111111112</v>
      </c>
      <c r="J4" s="8">
        <f>_xlfn.RANK.EQ(I4, $I$3:$I$7, 1)</f>
        <v>2</v>
      </c>
      <c r="K4" s="31">
        <v>8.5416666666666655E-2</v>
      </c>
      <c r="L4" s="8">
        <f>_xlfn.RANK.EQ(K4, $K$3:$K$7, 1)</f>
        <v>2</v>
      </c>
      <c r="M4" s="9">
        <f t="shared" si="0"/>
        <v>2</v>
      </c>
      <c r="N4" s="9">
        <f t="shared" si="1"/>
        <v>2</v>
      </c>
      <c r="O4" s="9">
        <f t="shared" si="2"/>
        <v>4</v>
      </c>
      <c r="P4" s="9">
        <f t="shared" si="3"/>
        <v>2</v>
      </c>
      <c r="Q4" s="10">
        <f t="shared" si="4"/>
        <v>2</v>
      </c>
      <c r="R4" s="62">
        <f t="shared" si="5"/>
        <v>12</v>
      </c>
      <c r="S4" s="20">
        <f>IF($R4="", "", _xlfn.RANK.EQ($R4, $R$3:$R$7, 1))</f>
        <v>2</v>
      </c>
    </row>
    <row r="5" spans="1:19" ht="20.100000000000001" customHeight="1" x14ac:dyDescent="0.45">
      <c r="A5" s="27">
        <v>7</v>
      </c>
      <c r="B5" s="24" t="s">
        <v>18</v>
      </c>
      <c r="C5" s="60">
        <f>'Team Run'!N10</f>
        <v>1.4050925925925932E-2</v>
      </c>
      <c r="D5" s="6">
        <f>_xlfn.RANK.EQ(C5, $C$3:$C$7, 1)</f>
        <v>5</v>
      </c>
      <c r="E5" s="40">
        <v>0.1423611111111111</v>
      </c>
      <c r="F5" s="6">
        <f>_xlfn.RANK.EQ(E5, $E$3:$E$7, 1)</f>
        <v>4</v>
      </c>
      <c r="G5" s="37">
        <v>0.4826388888888889</v>
      </c>
      <c r="H5" s="8">
        <f>_xlfn.RANK.EQ(G5, $G$3:$G$7, 1)</f>
        <v>3</v>
      </c>
      <c r="I5" s="34">
        <v>0.71250000000000002</v>
      </c>
      <c r="J5" s="8">
        <f>_xlfn.RANK.EQ(I5, $I$3:$I$7, 1)</f>
        <v>5</v>
      </c>
      <c r="K5" s="31">
        <v>0.4826388888888889</v>
      </c>
      <c r="L5" s="8">
        <f>_xlfn.RANK.EQ(K5, $K$3:$K$7, 1)</f>
        <v>5</v>
      </c>
      <c r="M5" s="9">
        <f t="shared" si="0"/>
        <v>5</v>
      </c>
      <c r="N5" s="9">
        <f t="shared" si="1"/>
        <v>4</v>
      </c>
      <c r="O5" s="9">
        <f t="shared" si="2"/>
        <v>3</v>
      </c>
      <c r="P5" s="9">
        <f t="shared" si="3"/>
        <v>5</v>
      </c>
      <c r="Q5" s="10">
        <f t="shared" si="4"/>
        <v>5</v>
      </c>
      <c r="R5" s="62">
        <f t="shared" si="5"/>
        <v>22</v>
      </c>
      <c r="S5" s="20">
        <f>IF($R5="", "", _xlfn.RANK.EQ($R5, $R$3:$R$7, 1))</f>
        <v>5</v>
      </c>
    </row>
    <row r="6" spans="1:19" ht="20.100000000000001" customHeight="1" x14ac:dyDescent="0.45">
      <c r="A6" s="28">
        <v>8</v>
      </c>
      <c r="B6" s="24" t="s">
        <v>28</v>
      </c>
      <c r="C6" s="60">
        <f>'Team Run'!N11</f>
        <v>1.2141203703703703E-2</v>
      </c>
      <c r="D6" s="6">
        <f>_xlfn.RANK.EQ(C6, $C$3:$C$7, 1)</f>
        <v>4</v>
      </c>
      <c r="E6" s="40">
        <v>9.5138888888888884E-2</v>
      </c>
      <c r="F6" s="6">
        <f>_xlfn.RANK.EQ(E6, $E$3:$E$7, 1)</f>
        <v>3</v>
      </c>
      <c r="G6" s="37">
        <v>0.73819444444444438</v>
      </c>
      <c r="H6" s="8">
        <f>_xlfn.RANK.EQ(G6, $G$3:$G$7, 1)</f>
        <v>5</v>
      </c>
      <c r="I6" s="34">
        <v>0.54236111111111118</v>
      </c>
      <c r="J6" s="8">
        <f>_xlfn.RANK.EQ(I6, $I$3:$I$7, 1)</f>
        <v>4</v>
      </c>
      <c r="K6" s="31">
        <v>0.28958333333333336</v>
      </c>
      <c r="L6" s="8">
        <f>_xlfn.RANK.EQ(K6, $K$3:$K$7, 1)</f>
        <v>4</v>
      </c>
      <c r="M6" s="9">
        <f t="shared" si="0"/>
        <v>4</v>
      </c>
      <c r="N6" s="9">
        <f t="shared" si="1"/>
        <v>3</v>
      </c>
      <c r="O6" s="9">
        <f t="shared" si="2"/>
        <v>5</v>
      </c>
      <c r="P6" s="9">
        <f t="shared" si="3"/>
        <v>4</v>
      </c>
      <c r="Q6" s="10">
        <f t="shared" si="4"/>
        <v>4</v>
      </c>
      <c r="R6" s="62">
        <f t="shared" si="5"/>
        <v>20</v>
      </c>
      <c r="S6" s="20">
        <f>IF($R6="", "", _xlfn.RANK.EQ($R6, $R$3:$R$7, 1))</f>
        <v>4</v>
      </c>
    </row>
    <row r="7" spans="1:19" ht="20.100000000000001" customHeight="1" thickBot="1" x14ac:dyDescent="0.5">
      <c r="A7" s="67">
        <v>9</v>
      </c>
      <c r="B7" s="25" t="s">
        <v>20</v>
      </c>
      <c r="C7" s="61">
        <f>'Team Run'!N15</f>
        <v>1.1689814814814816E-2</v>
      </c>
      <c r="D7" s="7">
        <f>_xlfn.RANK.EQ(C7, $C$3:$C$7, 1)</f>
        <v>3</v>
      </c>
      <c r="E7" s="41">
        <v>0.14583333333333334</v>
      </c>
      <c r="F7" s="7">
        <f>_xlfn.RANK.EQ(E7, $E$3:$E$7, 1)</f>
        <v>5</v>
      </c>
      <c r="G7" s="38">
        <v>0.35833333333333334</v>
      </c>
      <c r="H7" s="68">
        <f>_xlfn.RANK.EQ(G7, $G$3:$G$7, 1)</f>
        <v>2</v>
      </c>
      <c r="I7" s="35">
        <v>0.52222222222222225</v>
      </c>
      <c r="J7" s="68">
        <f>_xlfn.RANK.EQ(I7, $I$3:$I$7, 1)</f>
        <v>3</v>
      </c>
      <c r="K7" s="32">
        <v>0.1111111111111111</v>
      </c>
      <c r="L7" s="68">
        <f>_xlfn.RANK.EQ(K7, $K$3:$K$7, 1)</f>
        <v>3</v>
      </c>
      <c r="M7" s="65">
        <f t="shared" si="0"/>
        <v>3</v>
      </c>
      <c r="N7" s="65">
        <f t="shared" si="1"/>
        <v>5</v>
      </c>
      <c r="O7" s="65">
        <f t="shared" si="2"/>
        <v>2</v>
      </c>
      <c r="P7" s="65">
        <f t="shared" si="3"/>
        <v>3</v>
      </c>
      <c r="Q7" s="66">
        <f t="shared" si="4"/>
        <v>3</v>
      </c>
      <c r="R7" s="63">
        <f t="shared" si="5"/>
        <v>16</v>
      </c>
      <c r="S7" s="64">
        <f>IF($R7="", "", _xlfn.RANK.EQ($R7, $R$3:$R$7, 1))</f>
        <v>3</v>
      </c>
    </row>
  </sheetData>
  <sheetProtection algorithmName="SHA-512" hashValue="/Bn+EGdXvW2W0TLM8Qwqo7cWH7x42a5PrdB8WEw++lrJ3/ZrvyiPBd8gmiCbDxkem+h6yqBQ4/YOh08YZNtKpg==" saltValue="tIKZhOM4GcdrLr9Qgwlajg==" spinCount="100000" sheet="1" selectLockedCells="1"/>
  <mergeCells count="1">
    <mergeCell ref="B1:S1"/>
  </mergeCells>
  <conditionalFormatting sqref="D3:D7">
    <cfRule type="cellIs" dxfId="8" priority="16" operator="equal">
      <formula>1</formula>
    </cfRule>
    <cfRule type="cellIs" dxfId="7" priority="17" operator="equal">
      <formula>3</formula>
    </cfRule>
    <cfRule type="cellIs" dxfId="6" priority="18" operator="equal">
      <formula>2</formula>
    </cfRule>
  </conditionalFormatting>
  <conditionalFormatting sqref="F3:F7 H3:H7 J3:J7 L3:L7">
    <cfRule type="cellIs" dxfId="5" priority="13" operator="equal">
      <formula>3</formula>
    </cfRule>
    <cfRule type="cellIs" dxfId="4" priority="14" operator="equal">
      <formula>2</formula>
    </cfRule>
    <cfRule type="cellIs" dxfId="3" priority="15" operator="equal">
      <formula>1</formula>
    </cfRule>
  </conditionalFormatting>
  <conditionalFormatting sqref="M3:S7">
    <cfRule type="cellIs" dxfId="2" priority="10" operator="equal">
      <formula>3</formula>
    </cfRule>
    <cfRule type="cellIs" dxfId="1" priority="11" operator="equal">
      <formula>2</formula>
    </cfRule>
    <cfRule type="cellIs" dxfId="0" priority="12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 Run</vt:lpstr>
      <vt:lpstr>Female</vt:lpstr>
      <vt:lpstr>Male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and Betty DuBose</dc:creator>
  <cp:lastModifiedBy>CCJROTC</cp:lastModifiedBy>
  <cp:lastPrinted>2025-09-25T10:28:36Z</cp:lastPrinted>
  <dcterms:created xsi:type="dcterms:W3CDTF">2025-09-13T12:46:59Z</dcterms:created>
  <dcterms:modified xsi:type="dcterms:W3CDTF">2025-09-29T12:19:22Z</dcterms:modified>
</cp:coreProperties>
</file>