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auldingcountyschool-my.sharepoint.com/personal/tlesnieski_paulding_k12_ga_us/Documents/Desktop/Raider Meet NPHS/2026/"/>
    </mc:Choice>
  </mc:AlternateContent>
  <xr:revisionPtr revIDLastSave="0" documentId="8_{F364807E-5F84-4E56-8734-D76B68931832}" xr6:coauthVersionLast="47" xr6:coauthVersionMax="47" xr10:uidLastSave="{00000000-0000-0000-0000-000000000000}"/>
  <bookViews>
    <workbookView xWindow="-110" yWindow="-110" windowWidth="19420" windowHeight="11500" activeTab="3" xr2:uid="{00000000-000D-0000-FFFF-FFFF00000000}"/>
  </bookViews>
  <sheets>
    <sheet name="Male" sheetId="15" r:id="rId1"/>
    <sheet name="Mixed" sheetId="12" r:id="rId2"/>
    <sheet name="Female" sheetId="14" r:id="rId3"/>
    <sheet name="Results" sheetId="7" r:id="rId4"/>
    <sheet name="Helper" sheetId="16" r:id="rId5"/>
  </sheets>
  <definedNames>
    <definedName name="_xlnm.Print_Area" localSheetId="2">Female!$A$2:$O$28</definedName>
    <definedName name="_xlnm.Print_Area" localSheetId="0">Male!$A$2:$O$22</definedName>
    <definedName name="_xlnm.Print_Area" localSheetId="1">Mixed!$A$2:$O$25</definedName>
    <definedName name="Team_Relay">Female!$B$3:$B$26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5" l="1"/>
  <c r="G17" i="15"/>
  <c r="E5" i="12"/>
  <c r="E6" i="12"/>
  <c r="K5" i="12"/>
  <c r="K6" i="12"/>
  <c r="G5" i="12"/>
  <c r="G6" i="12"/>
  <c r="G19" i="15"/>
  <c r="I5" i="12"/>
  <c r="I6" i="12"/>
  <c r="C5" i="12"/>
  <c r="C6" i="12"/>
  <c r="E23" i="7" l="1"/>
  <c r="C23" i="7"/>
  <c r="K14" i="15" l="1"/>
  <c r="P25" i="14"/>
  <c r="P24" i="14"/>
  <c r="P23" i="14"/>
  <c r="P22" i="14"/>
  <c r="P21" i="14"/>
  <c r="P20" i="14"/>
  <c r="P19" i="14"/>
  <c r="P18" i="14"/>
  <c r="P17" i="14"/>
  <c r="P16" i="14"/>
  <c r="P15" i="14"/>
  <c r="P14" i="14"/>
  <c r="P13" i="14"/>
  <c r="P12" i="14"/>
  <c r="P11" i="14"/>
  <c r="P10" i="14"/>
  <c r="P9" i="14"/>
  <c r="P8" i="14"/>
  <c r="P7" i="14"/>
  <c r="P6" i="14"/>
  <c r="P5" i="14"/>
  <c r="P4" i="14"/>
  <c r="P3" i="14"/>
  <c r="P25" i="15"/>
  <c r="P24" i="15"/>
  <c r="P23" i="15"/>
  <c r="P22" i="15"/>
  <c r="P21" i="15"/>
  <c r="P20" i="15"/>
  <c r="P25" i="12"/>
  <c r="P24" i="12"/>
  <c r="P23" i="12"/>
  <c r="P21" i="12"/>
  <c r="P20" i="12"/>
  <c r="P19" i="12"/>
  <c r="P18" i="12"/>
  <c r="P17" i="12"/>
  <c r="P16" i="12"/>
  <c r="P15" i="12"/>
  <c r="P14" i="12"/>
  <c r="P13" i="12"/>
  <c r="P12" i="12"/>
  <c r="P11" i="12"/>
  <c r="P10" i="12"/>
  <c r="P9" i="12"/>
  <c r="P8" i="12"/>
  <c r="P7" i="12"/>
  <c r="P6" i="12"/>
  <c r="P5" i="12"/>
  <c r="P4" i="12"/>
  <c r="P3" i="12"/>
  <c r="P22" i="12"/>
  <c r="N5" i="12"/>
  <c r="M25" i="14"/>
  <c r="M24" i="14"/>
  <c r="M23" i="14"/>
  <c r="M22" i="14"/>
  <c r="M21" i="14"/>
  <c r="M20" i="14"/>
  <c r="M19" i="14"/>
  <c r="M18" i="14"/>
  <c r="M17" i="14"/>
  <c r="M16" i="14"/>
  <c r="M15" i="14"/>
  <c r="M14" i="14"/>
  <c r="M13" i="14"/>
  <c r="M12" i="14"/>
  <c r="M11" i="14"/>
  <c r="M10" i="14"/>
  <c r="M9" i="14"/>
  <c r="M8" i="14"/>
  <c r="M7" i="14"/>
  <c r="M6" i="14"/>
  <c r="M5" i="14"/>
  <c r="M4" i="14"/>
  <c r="M3" i="14"/>
  <c r="K25" i="14"/>
  <c r="K24" i="14"/>
  <c r="K23" i="14"/>
  <c r="K22" i="14"/>
  <c r="K21" i="14"/>
  <c r="K20" i="14"/>
  <c r="K19" i="14"/>
  <c r="K18" i="14"/>
  <c r="K17" i="14"/>
  <c r="K16" i="14"/>
  <c r="K15" i="14"/>
  <c r="K14" i="14"/>
  <c r="K13" i="14"/>
  <c r="K12" i="14"/>
  <c r="K11" i="14"/>
  <c r="K10" i="14"/>
  <c r="K9" i="14"/>
  <c r="K8" i="14"/>
  <c r="K7" i="14"/>
  <c r="K6" i="14"/>
  <c r="K5" i="14"/>
  <c r="K4" i="14"/>
  <c r="K3" i="14"/>
  <c r="I25" i="14"/>
  <c r="I24" i="14"/>
  <c r="I23" i="14"/>
  <c r="I22" i="14"/>
  <c r="I21" i="14"/>
  <c r="I20" i="14"/>
  <c r="I19" i="14"/>
  <c r="I18" i="14"/>
  <c r="I17" i="14"/>
  <c r="I16" i="14"/>
  <c r="I15" i="14"/>
  <c r="I14" i="14"/>
  <c r="I13" i="14"/>
  <c r="I12" i="14"/>
  <c r="I11" i="14"/>
  <c r="I10" i="14"/>
  <c r="I9" i="14"/>
  <c r="I8" i="14"/>
  <c r="I7" i="14"/>
  <c r="I6" i="14"/>
  <c r="I5" i="14"/>
  <c r="I4" i="14"/>
  <c r="I3" i="14"/>
  <c r="G25" i="14"/>
  <c r="G24" i="14"/>
  <c r="G23" i="14"/>
  <c r="G22" i="14"/>
  <c r="G21" i="14"/>
  <c r="G20" i="14"/>
  <c r="G19" i="14"/>
  <c r="G18" i="14"/>
  <c r="G17" i="14"/>
  <c r="G16" i="14"/>
  <c r="G15" i="14"/>
  <c r="G14" i="14"/>
  <c r="G13" i="14"/>
  <c r="G12" i="14"/>
  <c r="G11" i="14"/>
  <c r="G10" i="14"/>
  <c r="G9" i="14"/>
  <c r="G8" i="14"/>
  <c r="G7" i="14"/>
  <c r="G6" i="14"/>
  <c r="G5" i="14"/>
  <c r="G4" i="14"/>
  <c r="G3" i="14"/>
  <c r="E25" i="14"/>
  <c r="E24" i="14"/>
  <c r="E23" i="14"/>
  <c r="E22" i="14"/>
  <c r="E21" i="14"/>
  <c r="E20" i="14"/>
  <c r="E19" i="14"/>
  <c r="E18" i="14"/>
  <c r="E17" i="14"/>
  <c r="E16" i="14"/>
  <c r="E15" i="14"/>
  <c r="E14" i="14"/>
  <c r="E13" i="14"/>
  <c r="E12" i="14"/>
  <c r="E11" i="14"/>
  <c r="E10" i="14"/>
  <c r="E9" i="14"/>
  <c r="E8" i="14"/>
  <c r="E7" i="14"/>
  <c r="E6" i="14"/>
  <c r="E5" i="14"/>
  <c r="E4" i="14"/>
  <c r="E3" i="14"/>
  <c r="C25" i="14"/>
  <c r="C24" i="14"/>
  <c r="C23" i="14"/>
  <c r="C22" i="14"/>
  <c r="C21" i="14"/>
  <c r="C20" i="14"/>
  <c r="C19" i="14"/>
  <c r="C18" i="14"/>
  <c r="C17" i="14"/>
  <c r="C16" i="14"/>
  <c r="C15" i="14"/>
  <c r="C14" i="14"/>
  <c r="C13" i="14"/>
  <c r="C12" i="14"/>
  <c r="C11" i="14"/>
  <c r="C10" i="14"/>
  <c r="C9" i="14"/>
  <c r="C8" i="14"/>
  <c r="C7" i="14"/>
  <c r="C6" i="14"/>
  <c r="C5" i="14"/>
  <c r="C4" i="14"/>
  <c r="C3" i="14"/>
  <c r="M25" i="15"/>
  <c r="M24" i="15"/>
  <c r="M23" i="15"/>
  <c r="M22" i="15"/>
  <c r="M21" i="15"/>
  <c r="M20" i="15"/>
  <c r="M19" i="15"/>
  <c r="M18" i="15"/>
  <c r="M17" i="15"/>
  <c r="M16" i="15"/>
  <c r="M15" i="15"/>
  <c r="M14" i="15"/>
  <c r="M13" i="15"/>
  <c r="M12" i="15"/>
  <c r="M11" i="15"/>
  <c r="M10" i="15"/>
  <c r="M9" i="15"/>
  <c r="M8" i="15"/>
  <c r="M7" i="15"/>
  <c r="M6" i="15"/>
  <c r="M5" i="15"/>
  <c r="M4" i="15"/>
  <c r="M3" i="15"/>
  <c r="K25" i="15"/>
  <c r="K24" i="15"/>
  <c r="K23" i="15"/>
  <c r="K22" i="15"/>
  <c r="K21" i="15"/>
  <c r="K20" i="15"/>
  <c r="K19" i="15"/>
  <c r="K18" i="15"/>
  <c r="K17" i="15"/>
  <c r="K16" i="15"/>
  <c r="K15" i="15"/>
  <c r="K13" i="15"/>
  <c r="K12" i="15"/>
  <c r="K11" i="15"/>
  <c r="K10" i="15"/>
  <c r="K9" i="15"/>
  <c r="K8" i="15"/>
  <c r="K7" i="15"/>
  <c r="K6" i="15"/>
  <c r="K5" i="15"/>
  <c r="K4" i="15"/>
  <c r="K3" i="15"/>
  <c r="I25" i="15"/>
  <c r="I24" i="15"/>
  <c r="I23" i="15"/>
  <c r="I22" i="15"/>
  <c r="I21" i="15"/>
  <c r="I20" i="15"/>
  <c r="I19" i="15"/>
  <c r="I18" i="15"/>
  <c r="I17" i="15"/>
  <c r="I16" i="15"/>
  <c r="I15" i="15"/>
  <c r="I14" i="15"/>
  <c r="I13" i="15"/>
  <c r="I12" i="15"/>
  <c r="I11" i="15"/>
  <c r="I10" i="15"/>
  <c r="I9" i="15"/>
  <c r="I8" i="15"/>
  <c r="I7" i="15"/>
  <c r="I6" i="15"/>
  <c r="I5" i="15"/>
  <c r="I4" i="15"/>
  <c r="I3" i="15"/>
  <c r="G25" i="15"/>
  <c r="G24" i="15"/>
  <c r="G23" i="15"/>
  <c r="G22" i="15"/>
  <c r="G21" i="15"/>
  <c r="G20" i="15"/>
  <c r="G18" i="15"/>
  <c r="G16" i="15"/>
  <c r="G15" i="15"/>
  <c r="G14" i="15"/>
  <c r="G13" i="15"/>
  <c r="G12" i="15"/>
  <c r="G11" i="15"/>
  <c r="G10" i="15"/>
  <c r="G9" i="15"/>
  <c r="G8" i="15"/>
  <c r="G7" i="15"/>
  <c r="G6" i="15"/>
  <c r="G5" i="15"/>
  <c r="G4" i="15"/>
  <c r="G3" i="15"/>
  <c r="C25" i="15"/>
  <c r="C24" i="15"/>
  <c r="C23" i="15"/>
  <c r="C22" i="15"/>
  <c r="C21" i="15"/>
  <c r="C20" i="15"/>
  <c r="C19" i="15"/>
  <c r="C18" i="15"/>
  <c r="C17" i="15"/>
  <c r="C16" i="15"/>
  <c r="C15" i="15"/>
  <c r="C14" i="15"/>
  <c r="C13" i="15"/>
  <c r="C12" i="15"/>
  <c r="C11" i="15"/>
  <c r="C10" i="15"/>
  <c r="C9" i="15"/>
  <c r="C8" i="15"/>
  <c r="C7" i="15"/>
  <c r="C6" i="15"/>
  <c r="C5" i="15"/>
  <c r="C4" i="15"/>
  <c r="C3" i="15"/>
  <c r="E25" i="15"/>
  <c r="E24" i="15"/>
  <c r="E23" i="15"/>
  <c r="E22" i="15"/>
  <c r="E21" i="15"/>
  <c r="E20" i="15"/>
  <c r="E19" i="15"/>
  <c r="E18" i="15"/>
  <c r="E17" i="15"/>
  <c r="E16" i="15"/>
  <c r="E15" i="15"/>
  <c r="E14" i="15"/>
  <c r="E13" i="15"/>
  <c r="E12" i="15"/>
  <c r="E11" i="15"/>
  <c r="E9" i="15"/>
  <c r="E8" i="15"/>
  <c r="E7" i="15"/>
  <c r="E6" i="15"/>
  <c r="E5" i="15"/>
  <c r="E4" i="15"/>
  <c r="E3" i="15"/>
  <c r="N24" i="15" l="1"/>
  <c r="N25" i="15"/>
  <c r="N25" i="14"/>
  <c r="N16" i="14"/>
  <c r="N20" i="14"/>
  <c r="N24" i="14"/>
  <c r="N17" i="14"/>
  <c r="N21" i="14"/>
  <c r="N18" i="14"/>
  <c r="N22" i="14"/>
  <c r="N19" i="14"/>
  <c r="N23" i="14"/>
  <c r="N6" i="14"/>
  <c r="N10" i="14"/>
  <c r="N14" i="14"/>
  <c r="N7" i="14"/>
  <c r="N11" i="14"/>
  <c r="N15" i="14"/>
  <c r="N4" i="14"/>
  <c r="N8" i="14"/>
  <c r="N12" i="14"/>
  <c r="N5" i="14"/>
  <c r="N9" i="14"/>
  <c r="N13" i="14"/>
  <c r="N22" i="15"/>
  <c r="N11" i="15"/>
  <c r="N7" i="15"/>
  <c r="N19" i="15"/>
  <c r="N23" i="15"/>
  <c r="N15" i="15"/>
  <c r="N10" i="15"/>
  <c r="N14" i="15"/>
  <c r="N6" i="15"/>
  <c r="N18" i="15"/>
  <c r="N4" i="15"/>
  <c r="N8" i="15"/>
  <c r="N12" i="15"/>
  <c r="N16" i="15"/>
  <c r="N20" i="15"/>
  <c r="N5" i="15"/>
  <c r="N9" i="15"/>
  <c r="N13" i="15"/>
  <c r="N17" i="15"/>
  <c r="N21" i="15"/>
  <c r="E28" i="7" l="1"/>
  <c r="C28" i="7"/>
  <c r="K21" i="12"/>
  <c r="K20" i="12"/>
  <c r="K19" i="12"/>
  <c r="K18" i="12"/>
  <c r="K17" i="12"/>
  <c r="K16" i="12"/>
  <c r="I21" i="12"/>
  <c r="I20" i="12"/>
  <c r="I19" i="12"/>
  <c r="I18" i="12"/>
  <c r="I17" i="12"/>
  <c r="I16" i="12"/>
  <c r="G21" i="12"/>
  <c r="G20" i="12"/>
  <c r="G19" i="12"/>
  <c r="G18" i="12"/>
  <c r="G17" i="12"/>
  <c r="G16" i="12"/>
  <c r="E21" i="12"/>
  <c r="E20" i="12"/>
  <c r="E19" i="12"/>
  <c r="E18" i="12"/>
  <c r="E17" i="12"/>
  <c r="E16" i="12"/>
  <c r="C21" i="12"/>
  <c r="C20" i="12"/>
  <c r="C19" i="12"/>
  <c r="C18" i="12"/>
  <c r="C17" i="12"/>
  <c r="C16" i="12"/>
  <c r="K15" i="12"/>
  <c r="K14" i="12"/>
  <c r="K13" i="12"/>
  <c r="K12" i="12"/>
  <c r="K11" i="12"/>
  <c r="K10" i="12"/>
  <c r="K9" i="12"/>
  <c r="K8" i="12"/>
  <c r="K7" i="12"/>
  <c r="K4" i="12"/>
  <c r="I15" i="12"/>
  <c r="I14" i="12"/>
  <c r="I13" i="12"/>
  <c r="I12" i="12"/>
  <c r="I11" i="12"/>
  <c r="I10" i="12"/>
  <c r="I9" i="12"/>
  <c r="I8" i="12"/>
  <c r="I7" i="12"/>
  <c r="I4" i="12"/>
  <c r="G15" i="12"/>
  <c r="G14" i="12"/>
  <c r="G13" i="12"/>
  <c r="G12" i="12"/>
  <c r="G11" i="12"/>
  <c r="G10" i="12"/>
  <c r="G9" i="12"/>
  <c r="G8" i="12"/>
  <c r="G7" i="12"/>
  <c r="G4" i="12"/>
  <c r="E15" i="12"/>
  <c r="E14" i="12"/>
  <c r="E13" i="12"/>
  <c r="E12" i="12"/>
  <c r="E11" i="12"/>
  <c r="E10" i="12"/>
  <c r="E9" i="12"/>
  <c r="E8" i="12"/>
  <c r="E7" i="12"/>
  <c r="E4" i="12"/>
  <c r="C15" i="12"/>
  <c r="C14" i="12"/>
  <c r="C13" i="12"/>
  <c r="C12" i="12"/>
  <c r="C11" i="12"/>
  <c r="C10" i="12"/>
  <c r="C9" i="12"/>
  <c r="C8" i="12"/>
  <c r="C7" i="12"/>
  <c r="C4" i="12"/>
  <c r="M11" i="12"/>
  <c r="A28" i="7"/>
  <c r="A23" i="7"/>
  <c r="E13" i="7"/>
  <c r="C13" i="7"/>
  <c r="A13" i="7"/>
  <c r="E8" i="7"/>
  <c r="C8" i="7"/>
  <c r="A8" i="7"/>
  <c r="E18" i="7"/>
  <c r="C18" i="7"/>
  <c r="A18" i="7"/>
  <c r="E3" i="7"/>
  <c r="C3" i="7"/>
  <c r="A3" i="7"/>
  <c r="N9" i="12" l="1"/>
  <c r="N4" i="12"/>
  <c r="N6" i="12"/>
  <c r="N12" i="12"/>
  <c r="N16" i="12"/>
  <c r="N20" i="12"/>
  <c r="N21" i="12"/>
  <c r="N10" i="12"/>
  <c r="N11" i="12"/>
  <c r="N15" i="12"/>
  <c r="M25" i="12"/>
  <c r="K25" i="12"/>
  <c r="I25" i="12"/>
  <c r="G25" i="12"/>
  <c r="E25" i="12"/>
  <c r="C25" i="12"/>
  <c r="M24" i="12"/>
  <c r="K24" i="12"/>
  <c r="I24" i="12"/>
  <c r="G24" i="12"/>
  <c r="E24" i="12"/>
  <c r="C24" i="12"/>
  <c r="M23" i="12"/>
  <c r="K23" i="12"/>
  <c r="I23" i="12"/>
  <c r="G23" i="12"/>
  <c r="E23" i="12"/>
  <c r="C23" i="12"/>
  <c r="M22" i="12"/>
  <c r="K22" i="12"/>
  <c r="I22" i="12"/>
  <c r="G22" i="12"/>
  <c r="E22" i="12"/>
  <c r="C22" i="12"/>
  <c r="M20" i="12"/>
  <c r="M19" i="12"/>
  <c r="N19" i="12" s="1"/>
  <c r="M18" i="12"/>
  <c r="N18" i="12" s="1"/>
  <c r="M17" i="12"/>
  <c r="N17" i="12" s="1"/>
  <c r="M16" i="12"/>
  <c r="M15" i="12"/>
  <c r="M14" i="12"/>
  <c r="N14" i="12" s="1"/>
  <c r="M13" i="12"/>
  <c r="N13" i="12" s="1"/>
  <c r="M10" i="12"/>
  <c r="M8" i="12"/>
  <c r="N8" i="12" s="1"/>
  <c r="M7" i="12"/>
  <c r="N7" i="12" s="1"/>
  <c r="M6" i="12"/>
  <c r="M4" i="12"/>
  <c r="M3" i="12"/>
  <c r="K3" i="12"/>
  <c r="I3" i="12"/>
  <c r="G3" i="12"/>
  <c r="E3" i="12"/>
  <c r="C3" i="12"/>
  <c r="N23" i="12" l="1"/>
  <c r="N25" i="12"/>
  <c r="N22" i="12"/>
  <c r="N24" i="12"/>
  <c r="N3" i="14"/>
  <c r="N3" i="12"/>
  <c r="O24" i="12" l="1"/>
  <c r="O22" i="12"/>
  <c r="O25" i="14"/>
  <c r="O5" i="14"/>
  <c r="O24" i="14"/>
  <c r="O18" i="14"/>
  <c r="O21" i="14"/>
  <c r="O9" i="14"/>
  <c r="O17" i="14"/>
  <c r="O12" i="14"/>
  <c r="O20" i="14"/>
  <c r="O16" i="14"/>
  <c r="O4" i="14"/>
  <c r="O15" i="14"/>
  <c r="O10" i="14"/>
  <c r="O11" i="14"/>
  <c r="O8" i="14"/>
  <c r="O13" i="14"/>
  <c r="O14" i="14"/>
  <c r="O22" i="14"/>
  <c r="O6" i="14"/>
  <c r="O23" i="14"/>
  <c r="O7" i="14"/>
  <c r="O19" i="14"/>
  <c r="O3" i="12"/>
  <c r="O5" i="12"/>
  <c r="O8" i="12"/>
  <c r="O13" i="12"/>
  <c r="O6" i="12"/>
  <c r="O4" i="12"/>
  <c r="O19" i="12"/>
  <c r="O17" i="12"/>
  <c r="O7" i="12"/>
  <c r="O16" i="12"/>
  <c r="O10" i="12"/>
  <c r="O20" i="12"/>
  <c r="O21" i="12"/>
  <c r="O14" i="12"/>
  <c r="O11" i="12"/>
  <c r="O12" i="12"/>
  <c r="O9" i="12"/>
  <c r="O18" i="12"/>
  <c r="O15" i="12"/>
  <c r="O23" i="12"/>
  <c r="O25" i="12"/>
  <c r="O3" i="14"/>
  <c r="F30" i="7"/>
  <c r="F31" i="7"/>
  <c r="F29" i="7"/>
  <c r="F25" i="7"/>
  <c r="F26" i="7"/>
  <c r="F24" i="7"/>
  <c r="F20" i="7"/>
  <c r="F21" i="7"/>
  <c r="F19" i="7"/>
  <c r="F15" i="7"/>
  <c r="F16" i="7"/>
  <c r="F14" i="7"/>
  <c r="F10" i="7"/>
  <c r="F11" i="7"/>
  <c r="F9" i="7"/>
  <c r="F5" i="7"/>
  <c r="F6" i="7"/>
  <c r="F4" i="7"/>
  <c r="D30" i="7"/>
  <c r="D31" i="7"/>
  <c r="D29" i="7"/>
  <c r="D25" i="7"/>
  <c r="D26" i="7"/>
  <c r="D24" i="7"/>
  <c r="D20" i="7"/>
  <c r="D21" i="7"/>
  <c r="D19" i="7"/>
  <c r="D15" i="7"/>
  <c r="D16" i="7"/>
  <c r="D14" i="7"/>
  <c r="D10" i="7"/>
  <c r="D11" i="7"/>
  <c r="D9" i="7"/>
  <c r="D5" i="7"/>
  <c r="D6" i="7"/>
  <c r="D4" i="7"/>
  <c r="B15" i="7"/>
  <c r="B16" i="7"/>
  <c r="B14" i="7"/>
  <c r="B30" i="7"/>
  <c r="B31" i="7"/>
  <c r="B29" i="7"/>
  <c r="B25" i="7"/>
  <c r="B26" i="7"/>
  <c r="B24" i="7"/>
  <c r="B20" i="7"/>
  <c r="B21" i="7"/>
  <c r="B19" i="7"/>
  <c r="B10" i="7"/>
  <c r="B11" i="7"/>
  <c r="B9" i="7"/>
  <c r="B5" i="7"/>
  <c r="B6" i="7"/>
  <c r="B4" i="7"/>
  <c r="N3" i="15"/>
  <c r="B36" i="7" l="1"/>
  <c r="D37" i="7"/>
  <c r="D35" i="7"/>
  <c r="O3" i="15"/>
  <c r="O25" i="15"/>
  <c r="O24" i="15"/>
  <c r="O8" i="15"/>
  <c r="O23" i="15"/>
  <c r="O14" i="15"/>
  <c r="O11" i="15"/>
  <c r="O20" i="15"/>
  <c r="O9" i="15"/>
  <c r="O16" i="15"/>
  <c r="O21" i="15"/>
  <c r="O19" i="15"/>
  <c r="O6" i="15"/>
  <c r="O4" i="15"/>
  <c r="O15" i="15"/>
  <c r="O5" i="15"/>
  <c r="O13" i="15"/>
  <c r="O22" i="15"/>
  <c r="O10" i="15"/>
  <c r="O12" i="15"/>
  <c r="O18" i="15"/>
  <c r="O17" i="15"/>
  <c r="O7" i="15"/>
  <c r="B37" i="7"/>
  <c r="B35" i="7"/>
  <c r="D36" i="7"/>
  <c r="F37" i="7" l="1"/>
  <c r="F35" i="7"/>
  <c r="F36" i="7"/>
</calcChain>
</file>

<file path=xl/sharedStrings.xml><?xml version="1.0" encoding="utf-8"?>
<sst xmlns="http://schemas.openxmlformats.org/spreadsheetml/2006/main" count="218" uniqueCount="126">
  <si>
    <t>SCHOOL</t>
  </si>
  <si>
    <t>Team Run</t>
  </si>
  <si>
    <t>Place</t>
  </si>
  <si>
    <t xml:space="preserve">   C C R   </t>
  </si>
  <si>
    <t>RFC</t>
  </si>
  <si>
    <t>Rope Bridge</t>
  </si>
  <si>
    <t>Tire Flip</t>
  </si>
  <si>
    <t>-NA-</t>
  </si>
  <si>
    <t>Total Points</t>
  </si>
  <si>
    <t>Overall Finish</t>
  </si>
  <si>
    <t>Group</t>
  </si>
  <si>
    <t>EMPTY 10</t>
  </si>
  <si>
    <t>EMPTY 6</t>
  </si>
  <si>
    <t>NORTH PAULDING</t>
  </si>
  <si>
    <t>OSBORNE</t>
  </si>
  <si>
    <t>EMPTY 8</t>
  </si>
  <si>
    <t>EMPTY 9</t>
  </si>
  <si>
    <t>EMPTY 3</t>
  </si>
  <si>
    <t>EMPTY 4</t>
  </si>
  <si>
    <t>EMPTY 5</t>
  </si>
  <si>
    <t>Disqualified</t>
  </si>
  <si>
    <t>Penalty Added</t>
  </si>
  <si>
    <t>Did Not Participate</t>
  </si>
  <si>
    <t>TIE BREAKER TEAM RUN</t>
  </si>
  <si>
    <t>FINAL 17SEP</t>
  </si>
  <si>
    <t>PEBBLEBROOK</t>
  </si>
  <si>
    <t>EMPTY 7</t>
  </si>
  <si>
    <t>EMPTY 11</t>
  </si>
  <si>
    <t>EMPTY 12</t>
  </si>
  <si>
    <t>EMPTY 13</t>
  </si>
  <si>
    <t>RESULTS</t>
  </si>
  <si>
    <t>FEMALE</t>
  </si>
  <si>
    <t>MIXED</t>
  </si>
  <si>
    <t>MALE</t>
  </si>
  <si>
    <t>OVERALL</t>
  </si>
  <si>
    <t>Notes</t>
  </si>
  <si>
    <t>Adds</t>
  </si>
  <si>
    <t>To add a team, in the School column, type over a cell with EMPTY#, or add to the next blank cell. Consider this a new row.</t>
  </si>
  <si>
    <t>Deletes</t>
  </si>
  <si>
    <t>To remove a team, like EMPTY1, just delete the text in the School column, cell A.</t>
  </si>
  <si>
    <t>Next delete the text from cell N (column Total Points). This will null cell O (Overall Finish) and prevent the row from being included in the Results sheet Overall results.</t>
  </si>
  <si>
    <t>To exclude empty rows from the Results tab Overall results, delete values cell N (Total Points).</t>
  </si>
  <si>
    <t>Undo</t>
  </si>
  <si>
    <t>If you accidently type in the wrong cell, press the  esc  key, or undo your changes  Edit  &gt;  Undo Typing</t>
  </si>
  <si>
    <t>Time Entry</t>
  </si>
  <si>
    <t xml:space="preserve">When entering times, include the delimiters  ":"  and "." in your entries  (ex:   01:19.25) </t>
  </si>
  <si>
    <t>Time Format</t>
  </si>
  <si>
    <t>Cell formatting:  select cell  &gt;  right-mouse click  &gt;  choose Format Cells  &gt;  Number tab  &gt;  Category: Custom  &gt;  Type:  mm:ss.00</t>
  </si>
  <si>
    <t>Cell formatting for times &lt;= 23:59, format as   hh:mm:ss</t>
  </si>
  <si>
    <t>Cell formatting for times &gt; 23:59, format as  [h]:mm:ss</t>
  </si>
  <si>
    <t>To track hundredths of seconds, append  .00   (ex:   mm:ss.00)</t>
  </si>
  <si>
    <t>A mouse double-click will reset formatting to include a date. Don't panic and reset     cell format     using above steps</t>
  </si>
  <si>
    <t>RANK formula explained</t>
  </si>
  <si>
    <t>source:  https://exceljet.net/excel-functions/excel-rank-function</t>
  </si>
  <si>
    <t>You can use the RANK function to rank numeric values. RANK has two modes of operation: ranking values so that the largest value is ranked #1 (order = 0), and ranking values so that the smallest value is #1 (order = 1).</t>
  </si>
  <si>
    <t xml:space="preserve">  =RANK(C2,Team Relay,1)  -or-   =RANK(C2,$B$2:$B$24,1)     [where "Team Relay" is a Named Range]</t>
  </si>
  <si>
    <t>Column:Row formula</t>
  </si>
  <si>
    <t>C:2</t>
  </si>
  <si>
    <t xml:space="preserve">  =IF(B2&lt;&gt;"",RANK(B2,$B$2:$B$24,1),"") </t>
  </si>
  <si>
    <t>Populate cell C:2 with results from:  If B2 is null then display null, otherwise, check B2 in relation to B2 thru B24 and order it where lower value is better.</t>
  </si>
  <si>
    <t>C:3</t>
  </si>
  <si>
    <t xml:space="preserve">  =IF(B3&lt;&gt;"",RANK(B3,$B$2:$B$24,1),"")</t>
  </si>
  <si>
    <t>C:4</t>
  </si>
  <si>
    <t xml:space="preserve">  =IF(B4&lt;&gt;"",RANK(B4,$B$2:$B$24,1),"")</t>
  </si>
  <si>
    <t>. . .</t>
  </si>
  <si>
    <t>K:2</t>
  </si>
  <si>
    <t xml:space="preserve">  =IF(J2&lt;&gt;"",RANK(J2,$J$2:$J$24,1),"")</t>
  </si>
  <si>
    <t>K:3</t>
  </si>
  <si>
    <t xml:space="preserve">  =IF(J3&lt;&gt;"",RANK(J3,$J$2:$J$24,1),"")</t>
  </si>
  <si>
    <t>K:4</t>
  </si>
  <si>
    <t xml:space="preserve">  =IF(J4&lt;&gt;"",RANK(J4,$J$2:$J$24,1),"")</t>
  </si>
  <si>
    <t>VLOOKUP formula explained</t>
  </si>
  <si>
    <t>source:  https://exceljet.net/excel-functions/excel-vlookup-function</t>
  </si>
  <si>
    <t>Female sheet</t>
  </si>
  <si>
    <t>VLOOKUP is an Excel function to lookup and retrieve data from a specific column in table. VLOOKUP supports approximate and exact matching, and wildcards (* ?) for partial matches.</t>
  </si>
  <si>
    <t>The "V" stands for "vertical". Lookup values must appear in the first column of the table, with lookup columns to the right.</t>
  </si>
  <si>
    <t xml:space="preserve">Syntax </t>
  </si>
  <si>
    <t>=VLOOKUP (value, table, col_index, [range_lookup])</t>
  </si>
  <si>
    <t xml:space="preserve">Arguments </t>
  </si>
  <si>
    <t>value - The value to look for in the first column of a table.</t>
  </si>
  <si>
    <t>table - The table from which to retrieve a value.</t>
  </si>
  <si>
    <t>col_index - The column in the table from which to retrieve a value.</t>
  </si>
  <si>
    <t>range_lookup - [optional] TRUE = approximate match (default). FALSE = exact match.</t>
  </si>
  <si>
    <t xml:space="preserve">  =VLOOKUP(A36,Female!O:P,2,FALSE)</t>
  </si>
  <si>
    <t xml:space="preserve">  =VLOOKUP (value, table, col_index, [range_lookup])</t>
  </si>
  <si>
    <t>Above, look for value (in cell A36 (value = 1)), from table (Sheet = Female, columns O thru P), exactly matching value in cell A36, and return col_index 2 (name for column P, the School)</t>
  </si>
  <si>
    <t>In this example, cell A36 is the number 1, so get me the School who had the Overall Finish of 1.</t>
  </si>
  <si>
    <t>The table is Female, specifically columns O and P, "Overall Finish" and "School Name"</t>
  </si>
  <si>
    <t>col_index is 2, the 2nd column from the table Female!O:P, or P, the School Name</t>
  </si>
  <si>
    <t>[range_lookup] is FALSE, for an exact match</t>
  </si>
  <si>
    <t>TesterRow - Info Only</t>
  </si>
  <si>
    <t>PAULDING COUNTY</t>
  </si>
  <si>
    <t>ALEXANDER</t>
  </si>
  <si>
    <t>CAMPBELL</t>
  </si>
  <si>
    <t>DOUGLAS COUNTY</t>
  </si>
  <si>
    <t>EAST PAULDING</t>
  </si>
  <si>
    <t>HIRAM</t>
  </si>
  <si>
    <t>NEW MANCHESTER</t>
  </si>
  <si>
    <t>ETOWAH 1</t>
  </si>
  <si>
    <t>ETOWAH 2</t>
  </si>
  <si>
    <t>MARIETTA 1</t>
  </si>
  <si>
    <t>MARIETTA 2</t>
  </si>
  <si>
    <t>ADAIRSVILLE 1</t>
  </si>
  <si>
    <t>ADAIRSVILLE 2</t>
  </si>
  <si>
    <t>CAROLLTON</t>
  </si>
  <si>
    <t>CHEROKEE</t>
  </si>
  <si>
    <t>CREEKVIEW</t>
  </si>
  <si>
    <t>VETERANS</t>
  </si>
  <si>
    <t>CENTRAL</t>
  </si>
  <si>
    <t>ETOWAH</t>
  </si>
  <si>
    <t>FAYETTE COUNTY</t>
  </si>
  <si>
    <t>GMC PREP 1</t>
  </si>
  <si>
    <t>GMC PREP 2</t>
  </si>
  <si>
    <t>HARALSON</t>
  </si>
  <si>
    <t>LITHIA SPRINGS 1</t>
  </si>
  <si>
    <t>NORTH PAULDING 1</t>
  </si>
  <si>
    <t>NORTH PAULDING 2</t>
  </si>
  <si>
    <t>SOUTH COBB 1</t>
  </si>
  <si>
    <t>SOUTH COBB 2</t>
  </si>
  <si>
    <t>CARROLLTON</t>
  </si>
  <si>
    <t>SOUTH PAULDING</t>
  </si>
  <si>
    <t>EAST PAULDING 1</t>
  </si>
  <si>
    <t>EAST PAULDING 2</t>
  </si>
  <si>
    <t>CARROLTON</t>
  </si>
  <si>
    <t>Team Run Removed</t>
  </si>
  <si>
    <t>CCR Tie-Breaker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</si>
</sst>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h]:mm:ss;@"/>
    <numFmt numFmtId="165" formatCode="mm:ss.00"/>
  </numFmts>
  <fonts count="8" x14ac:knownFonts="1">
    <font>
      <sz val="10"/>
      <name val="Arial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8"/>
      <name val="Arial"/>
      <family val="2"/>
    </font>
    <font>
      <b/>
      <sz val="11"/>
      <name val="Arial"/>
      <family val="2"/>
    </font>
    <font>
      <b/>
      <sz val="14"/>
      <color theme="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D883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FD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3" borderId="15" xfId="0" applyFont="1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6" fontId="1" fillId="0" borderId="15" xfId="0" applyNumberFormat="1" applyFont="1" applyBorder="1" applyAlignment="1">
      <alignment horizontal="center"/>
    </xf>
    <xf numFmtId="20" fontId="1" fillId="0" borderId="15" xfId="0" applyNumberFormat="1" applyFont="1" applyBorder="1" applyAlignment="1">
      <alignment horizontal="center"/>
    </xf>
    <xf numFmtId="20" fontId="1" fillId="7" borderId="15" xfId="0" applyNumberFormat="1" applyFont="1" applyFill="1" applyBorder="1" applyAlignment="1">
      <alignment horizontal="center"/>
    </xf>
    <xf numFmtId="20" fontId="1" fillId="5" borderId="15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2" fillId="3" borderId="6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6" borderId="8" xfId="0" applyFont="1" applyFill="1" applyBorder="1" applyAlignment="1">
      <alignment horizontal="left"/>
    </xf>
    <xf numFmtId="0" fontId="2" fillId="5" borderId="8" xfId="0" applyFont="1" applyFill="1" applyBorder="1" applyAlignment="1">
      <alignment horizontal="left"/>
    </xf>
    <xf numFmtId="0" fontId="3" fillId="0" borderId="0" xfId="0" quotePrefix="1" applyFont="1"/>
    <xf numFmtId="0" fontId="1" fillId="0" borderId="0" xfId="0" applyFont="1"/>
    <xf numFmtId="0" fontId="1" fillId="0" borderId="8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3" fillId="0" borderId="0" xfId="0" applyFont="1" applyAlignment="1">
      <alignment horizontal="left" vertical="top"/>
    </xf>
    <xf numFmtId="165" fontId="4" fillId="0" borderId="7" xfId="0" applyNumberFormat="1" applyFont="1" applyBorder="1" applyAlignment="1">
      <alignment horizontal="left"/>
    </xf>
    <xf numFmtId="0" fontId="4" fillId="0" borderId="7" xfId="0" applyFont="1" applyBorder="1" applyAlignment="1">
      <alignment horizontal="left"/>
    </xf>
    <xf numFmtId="165" fontId="4" fillId="0" borderId="6" xfId="0" applyNumberFormat="1" applyFont="1" applyBorder="1" applyAlignment="1">
      <alignment horizontal="left"/>
    </xf>
    <xf numFmtId="0" fontId="4" fillId="0" borderId="7" xfId="0" applyFont="1" applyBorder="1"/>
    <xf numFmtId="0" fontId="2" fillId="3" borderId="7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0" fontId="4" fillId="3" borderId="7" xfId="0" applyFont="1" applyFill="1" applyBorder="1"/>
    <xf numFmtId="0" fontId="2" fillId="0" borderId="7" xfId="0" applyFont="1" applyBorder="1"/>
    <xf numFmtId="0" fontId="2" fillId="6" borderId="7" xfId="0" applyFont="1" applyFill="1" applyBorder="1"/>
    <xf numFmtId="0" fontId="2" fillId="5" borderId="7" xfId="0" applyFont="1" applyFill="1" applyBorder="1"/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left"/>
    </xf>
    <xf numFmtId="0" fontId="4" fillId="0" borderId="21" xfId="0" applyFont="1" applyBorder="1"/>
    <xf numFmtId="0" fontId="4" fillId="3" borderId="6" xfId="0" applyFont="1" applyFill="1" applyBorder="1"/>
    <xf numFmtId="0" fontId="4" fillId="0" borderId="16" xfId="0" applyFont="1" applyBorder="1" applyAlignment="1">
      <alignment horizontal="center"/>
    </xf>
    <xf numFmtId="0" fontId="4" fillId="0" borderId="16" xfId="0" applyFont="1" applyBorder="1"/>
    <xf numFmtId="0" fontId="4" fillId="0" borderId="17" xfId="0" applyFont="1" applyBorder="1" applyAlignment="1">
      <alignment horizontal="center"/>
    </xf>
    <xf numFmtId="0" fontId="4" fillId="0" borderId="17" xfId="0" applyFont="1" applyBorder="1"/>
    <xf numFmtId="0" fontId="4" fillId="0" borderId="18" xfId="0" applyFont="1" applyBorder="1" applyAlignment="1">
      <alignment horizontal="center"/>
    </xf>
    <xf numFmtId="0" fontId="4" fillId="0" borderId="18" xfId="0" applyFont="1" applyBorder="1"/>
    <xf numFmtId="0" fontId="4" fillId="0" borderId="1" xfId="0" applyFont="1" applyBorder="1"/>
    <xf numFmtId="0" fontId="4" fillId="0" borderId="2" xfId="0" applyFont="1" applyBorder="1"/>
    <xf numFmtId="0" fontId="2" fillId="12" borderId="7" xfId="0" applyFont="1" applyFill="1" applyBorder="1"/>
    <xf numFmtId="0" fontId="2" fillId="12" borderId="7" xfId="0" applyFont="1" applyFill="1" applyBorder="1" applyAlignment="1">
      <alignment horizontal="left"/>
    </xf>
    <xf numFmtId="0" fontId="2" fillId="12" borderId="8" xfId="0" applyFont="1" applyFill="1" applyBorder="1" applyAlignment="1">
      <alignment horizontal="left"/>
    </xf>
    <xf numFmtId="0" fontId="4" fillId="13" borderId="0" xfId="0" applyFont="1" applyFill="1"/>
    <xf numFmtId="0" fontId="2" fillId="13" borderId="6" xfId="0" applyFont="1" applyFill="1" applyBorder="1"/>
    <xf numFmtId="0" fontId="2" fillId="13" borderId="7" xfId="0" applyFont="1" applyFill="1" applyBorder="1"/>
    <xf numFmtId="0" fontId="4" fillId="8" borderId="0" xfId="0" applyFont="1" applyFill="1"/>
    <xf numFmtId="0" fontId="2" fillId="8" borderId="6" xfId="0" applyFont="1" applyFill="1" applyBorder="1"/>
    <xf numFmtId="0" fontId="2" fillId="8" borderId="7" xfId="0" applyFont="1" applyFill="1" applyBorder="1"/>
    <xf numFmtId="0" fontId="4" fillId="13" borderId="7" xfId="0" applyFont="1" applyFill="1" applyBorder="1"/>
    <xf numFmtId="0" fontId="4" fillId="14" borderId="0" xfId="0" applyFont="1" applyFill="1"/>
    <xf numFmtId="0" fontId="2" fillId="14" borderId="6" xfId="0" applyFont="1" applyFill="1" applyBorder="1"/>
    <xf numFmtId="0" fontId="2" fillId="14" borderId="7" xfId="0" applyFont="1" applyFill="1" applyBorder="1"/>
    <xf numFmtId="165" fontId="4" fillId="0" borderId="7" xfId="0" applyNumberFormat="1" applyFont="1" applyBorder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2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textRotation="90"/>
    </xf>
    <xf numFmtId="0" fontId="2" fillId="10" borderId="3" xfId="0" applyFont="1" applyFill="1" applyBorder="1" applyAlignment="1">
      <alignment horizontal="center" vertical="center"/>
    </xf>
    <xf numFmtId="0" fontId="2" fillId="10" borderId="3" xfId="0" applyFont="1" applyFill="1" applyBorder="1" applyAlignment="1">
      <alignment horizontal="center" vertical="center" textRotation="90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textRotation="90"/>
    </xf>
    <xf numFmtId="164" fontId="2" fillId="9" borderId="3" xfId="0" applyNumberFormat="1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 textRotation="90"/>
    </xf>
    <xf numFmtId="0" fontId="2" fillId="11" borderId="3" xfId="0" applyFont="1" applyFill="1" applyBorder="1" applyAlignment="1">
      <alignment horizontal="center" vertical="center"/>
    </xf>
    <xf numFmtId="0" fontId="2" fillId="11" borderId="3" xfId="0" applyFont="1" applyFill="1" applyBorder="1" applyAlignment="1">
      <alignment horizontal="center" vertical="center" textRotation="90"/>
    </xf>
    <xf numFmtId="0" fontId="2" fillId="4" borderId="3" xfId="0" quotePrefix="1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textRotation="90"/>
    </xf>
    <xf numFmtId="0" fontId="2" fillId="0" borderId="3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13" borderId="12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2" fillId="8" borderId="12" xfId="0" applyFont="1" applyFill="1" applyBorder="1" applyAlignment="1">
      <alignment vertical="center"/>
    </xf>
    <xf numFmtId="0" fontId="2" fillId="3" borderId="12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14" borderId="12" xfId="0" applyFont="1" applyFill="1" applyBorder="1" applyAlignment="1">
      <alignment vertical="center"/>
    </xf>
    <xf numFmtId="47" fontId="4" fillId="0" borderId="0" xfId="0" applyNumberFormat="1" applyFont="1"/>
    <xf numFmtId="164" fontId="4" fillId="14" borderId="0" xfId="0" applyNumberFormat="1" applyFont="1" applyFill="1" applyAlignment="1">
      <alignment horizontal="center"/>
    </xf>
    <xf numFmtId="165" fontId="4" fillId="0" borderId="7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14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8" borderId="0" xfId="0" applyFont="1" applyFill="1" applyAlignment="1">
      <alignment horizontal="center"/>
    </xf>
    <xf numFmtId="0" fontId="4" fillId="13" borderId="0" xfId="0" applyFont="1" applyFill="1" applyAlignment="1">
      <alignment horizontal="center"/>
    </xf>
    <xf numFmtId="0" fontId="2" fillId="0" borderId="7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164" fontId="4" fillId="13" borderId="0" xfId="0" applyNumberFormat="1" applyFont="1" applyFill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164" fontId="4" fillId="8" borderId="0" xfId="0" applyNumberFormat="1" applyFont="1" applyFill="1" applyAlignment="1">
      <alignment horizontal="center"/>
    </xf>
    <xf numFmtId="0" fontId="6" fillId="16" borderId="7" xfId="0" applyFont="1" applyFill="1" applyBorder="1"/>
    <xf numFmtId="0" fontId="2" fillId="17" borderId="7" xfId="0" applyFont="1" applyFill="1" applyBorder="1" applyAlignment="1">
      <alignment horizontal="left"/>
    </xf>
    <xf numFmtId="165" fontId="4" fillId="17" borderId="7" xfId="0" applyNumberFormat="1" applyFont="1" applyFill="1" applyBorder="1" applyAlignment="1">
      <alignment horizontal="center"/>
    </xf>
    <xf numFmtId="0" fontId="2" fillId="17" borderId="6" xfId="0" applyFont="1" applyFill="1" applyBorder="1" applyAlignment="1">
      <alignment horizontal="center"/>
    </xf>
    <xf numFmtId="0" fontId="2" fillId="17" borderId="7" xfId="0" applyFont="1" applyFill="1" applyBorder="1"/>
    <xf numFmtId="165" fontId="4" fillId="17" borderId="7" xfId="0" applyNumberFormat="1" applyFont="1" applyFill="1" applyBorder="1"/>
    <xf numFmtId="0" fontId="2" fillId="17" borderId="8" xfId="0" applyFont="1" applyFill="1" applyBorder="1" applyAlignment="1">
      <alignment horizontal="left"/>
    </xf>
    <xf numFmtId="0" fontId="2" fillId="15" borderId="20" xfId="0" applyFont="1" applyFill="1" applyBorder="1" applyAlignment="1">
      <alignment horizontal="left"/>
    </xf>
    <xf numFmtId="0" fontId="2" fillId="0" borderId="0" xfId="0" applyFont="1"/>
    <xf numFmtId="0" fontId="2" fillId="6" borderId="0" xfId="0" applyFont="1" applyFill="1"/>
    <xf numFmtId="0" fontId="2" fillId="4" borderId="7" xfId="0" applyFont="1" applyFill="1" applyBorder="1"/>
    <xf numFmtId="0" fontId="2" fillId="4" borderId="7" xfId="0" applyFont="1" applyFill="1" applyBorder="1" applyAlignment="1">
      <alignment horizontal="left"/>
    </xf>
    <xf numFmtId="165" fontId="4" fillId="6" borderId="7" xfId="0" applyNumberFormat="1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47" fontId="4" fillId="18" borderId="0" xfId="0" applyNumberFormat="1" applyFont="1" applyFill="1"/>
    <xf numFmtId="0" fontId="2" fillId="18" borderId="6" xfId="0" applyFont="1" applyFill="1" applyBorder="1" applyAlignment="1">
      <alignment horizontal="center"/>
    </xf>
    <xf numFmtId="0" fontId="7" fillId="4" borderId="7" xfId="0" applyFont="1" applyFill="1" applyBorder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11" borderId="13" xfId="0" applyFont="1" applyFill="1" applyBorder="1" applyAlignment="1">
      <alignment horizontal="center"/>
    </xf>
    <xf numFmtId="0" fontId="2" fillId="11" borderId="14" xfId="0" applyFont="1" applyFill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9" borderId="5" xfId="0" applyFont="1" applyFill="1" applyBorder="1" applyAlignment="1">
      <alignment horizontal="center"/>
    </xf>
    <xf numFmtId="0" fontId="2" fillId="9" borderId="12" xfId="0" applyFont="1" applyFill="1" applyBorder="1" applyAlignment="1">
      <alignment horizontal="center"/>
    </xf>
    <xf numFmtId="0" fontId="2" fillId="10" borderId="5" xfId="0" applyFont="1" applyFill="1" applyBorder="1" applyAlignment="1">
      <alignment horizontal="center"/>
    </xf>
    <xf numFmtId="0" fontId="2" fillId="10" borderId="12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5" fillId="3" borderId="22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25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23" xfId="0" applyFont="1" applyFill="1" applyBorder="1" applyAlignment="1">
      <alignment horizontal="center"/>
    </xf>
    <xf numFmtId="0" fontId="5" fillId="3" borderId="24" xfId="0" applyFont="1" applyFill="1" applyBorder="1" applyAlignment="1">
      <alignment horizontal="center"/>
    </xf>
    <xf numFmtId="0" fontId="2" fillId="8" borderId="13" xfId="0" applyFont="1" applyFill="1" applyBorder="1" applyAlignment="1">
      <alignment horizontal="center"/>
    </xf>
    <xf numFmtId="0" fontId="2" fillId="8" borderId="1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FDFF"/>
      <color rgb="FFD883FF"/>
      <color rgb="FFFFD579"/>
      <color rgb="FF0096FF"/>
      <color rgb="FFFF9300"/>
      <color rgb="FF4E8F00"/>
      <color rgb="FF00FB92"/>
      <color rgb="FF76D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S31"/>
  <sheetViews>
    <sheetView showRuler="0" view="pageLayout" topLeftCell="A2" zoomScale="80" zoomScaleNormal="100" zoomScalePageLayoutView="80" workbookViewId="0">
      <selection activeCell="A5" sqref="A5"/>
    </sheetView>
  </sheetViews>
  <sheetFormatPr defaultColWidth="8.81640625" defaultRowHeight="17.5" x14ac:dyDescent="0.35"/>
  <cols>
    <col min="1" max="1" width="29.453125" style="9" bestFit="1" customWidth="1"/>
    <col min="2" max="2" width="14.26953125" style="86" bestFit="1" customWidth="1"/>
    <col min="3" max="3" width="5.453125" style="9" customWidth="1"/>
    <col min="4" max="4" width="12.1796875" style="9" bestFit="1" customWidth="1"/>
    <col min="5" max="5" width="4.54296875" style="9" bestFit="1" customWidth="1"/>
    <col min="6" max="6" width="12.1796875" style="9" bestFit="1" customWidth="1"/>
    <col min="7" max="7" width="6.08984375" style="9" customWidth="1"/>
    <col min="8" max="8" width="18" style="84" bestFit="1" customWidth="1"/>
    <col min="9" max="9" width="4.54296875" style="9" bestFit="1" customWidth="1"/>
    <col min="10" max="10" width="12.1796875" style="9" bestFit="1" customWidth="1"/>
    <col min="11" max="11" width="4.54296875" style="9" bestFit="1" customWidth="1"/>
    <col min="12" max="12" width="13.7265625" style="9" customWidth="1"/>
    <col min="13" max="13" width="4" style="9" bestFit="1" customWidth="1"/>
    <col min="14" max="14" width="10.7265625" style="9" customWidth="1"/>
    <col min="15" max="15" width="12.7265625" style="9" bestFit="1" customWidth="1"/>
    <col min="16" max="16" width="29.453125" style="9" bestFit="1" customWidth="1"/>
    <col min="17" max="18" width="8.81640625" style="9"/>
    <col min="19" max="19" width="17.26953125" style="9" customWidth="1"/>
    <col min="20" max="16384" width="8.81640625" style="9"/>
  </cols>
  <sheetData>
    <row r="1" spans="1:17" ht="18" thickBot="1" x14ac:dyDescent="0.4">
      <c r="A1" s="46"/>
      <c r="B1" s="88"/>
      <c r="C1" s="46"/>
      <c r="D1" s="46"/>
      <c r="E1" s="46"/>
      <c r="F1" s="46"/>
      <c r="G1" s="46"/>
      <c r="H1" s="92"/>
      <c r="I1" s="46"/>
      <c r="J1" s="46"/>
      <c r="K1" s="46"/>
      <c r="L1" s="46"/>
      <c r="M1" s="46"/>
      <c r="N1" s="46"/>
      <c r="O1" s="46"/>
      <c r="P1" s="46"/>
      <c r="Q1" s="46"/>
    </row>
    <row r="2" spans="1:17" s="75" customFormat="1" ht="43" thickBot="1" x14ac:dyDescent="0.3">
      <c r="A2" s="59" t="s">
        <v>0</v>
      </c>
      <c r="B2" s="60" t="s">
        <v>1</v>
      </c>
      <c r="C2" s="61" t="s">
        <v>2</v>
      </c>
      <c r="D2" s="62" t="s">
        <v>3</v>
      </c>
      <c r="E2" s="63" t="s">
        <v>2</v>
      </c>
      <c r="F2" s="64" t="s">
        <v>4</v>
      </c>
      <c r="G2" s="65" t="s">
        <v>2</v>
      </c>
      <c r="H2" s="66" t="s">
        <v>5</v>
      </c>
      <c r="I2" s="67" t="s">
        <v>2</v>
      </c>
      <c r="J2" s="68" t="s">
        <v>6</v>
      </c>
      <c r="K2" s="69" t="s">
        <v>2</v>
      </c>
      <c r="L2" s="70" t="s">
        <v>7</v>
      </c>
      <c r="M2" s="71" t="s">
        <v>2</v>
      </c>
      <c r="N2" s="72" t="s">
        <v>8</v>
      </c>
      <c r="O2" s="73" t="s">
        <v>9</v>
      </c>
      <c r="P2" s="60" t="s">
        <v>0</v>
      </c>
      <c r="Q2" s="74" t="s">
        <v>10</v>
      </c>
    </row>
    <row r="3" spans="1:17" ht="18" x14ac:dyDescent="0.4">
      <c r="A3" s="105" t="s">
        <v>102</v>
      </c>
      <c r="B3" s="82"/>
      <c r="C3" s="10" t="str">
        <f>IF(B3&lt;&gt;"",RANK(B3,$B$3:$B$25,1),"")</f>
        <v/>
      </c>
      <c r="D3" s="82">
        <v>2.3784722222222224E-3</v>
      </c>
      <c r="E3" s="10">
        <f>IF(D3&lt;&gt;"",RANK(D3,$D$3:$D$25,1),"")</f>
        <v>1</v>
      </c>
      <c r="F3" s="82">
        <v>1.1226851851851851E-3</v>
      </c>
      <c r="G3" s="10">
        <f>IF(F3&lt;&gt;"",RANK(F3,$F$3:$F$25,1),"")</f>
        <v>5</v>
      </c>
      <c r="H3" s="82">
        <v>9.049768518518518E-4</v>
      </c>
      <c r="I3" s="10">
        <f>IF(H3&lt;&gt;"",RANK(H3,$H$3:$H$25,1),"")</f>
        <v>3</v>
      </c>
      <c r="J3" s="82">
        <v>1.0734953703703703E-3</v>
      </c>
      <c r="K3" s="10">
        <f>IF(J3&lt;&gt;"",RANK(J3,$J$3:$J$25,1),"")</f>
        <v>6</v>
      </c>
      <c r="L3" s="82">
        <v>4.1655092592592598E-2</v>
      </c>
      <c r="M3" s="10">
        <f>IF(L3&lt;&gt;"",RANK(L3,$L$3:$L$25,1),"")</f>
        <v>1</v>
      </c>
      <c r="N3" s="31">
        <f t="shared" ref="N3:N25" si="0">SUM(C3,E3,G3,I3,K3,M3)</f>
        <v>16</v>
      </c>
      <c r="O3" s="10">
        <f>IF(N3&lt;&gt;"",RANK(N3,$N$3:$N$25,1),"")</f>
        <v>5</v>
      </c>
      <c r="P3" s="28" t="s">
        <v>102</v>
      </c>
      <c r="Q3" s="47"/>
    </row>
    <row r="4" spans="1:17" ht="18" x14ac:dyDescent="0.4">
      <c r="A4" s="105" t="s">
        <v>103</v>
      </c>
      <c r="B4" s="82"/>
      <c r="C4" s="10" t="str">
        <f t="shared" ref="C4:C25" si="1">IF(B4&lt;&gt;"",RANK(B4,$B$3:$B$25,1),"")</f>
        <v/>
      </c>
      <c r="D4" s="82">
        <v>3.463194444444445E-3</v>
      </c>
      <c r="E4" s="10">
        <f t="shared" ref="E4:E25" si="2">IF(D4&lt;&gt;"",RANK(D4,$D$3:$D$25,1),"")</f>
        <v>9</v>
      </c>
      <c r="F4" s="82">
        <v>1.2731481481481483E-3</v>
      </c>
      <c r="G4" s="10">
        <f t="shared" ref="G4:G25" si="3">IF(F4&lt;&gt;"",RANK(F4,$F$3:$F$25,1),"")</f>
        <v>12</v>
      </c>
      <c r="H4" s="82">
        <v>1.3335648148148148E-3</v>
      </c>
      <c r="I4" s="10">
        <f t="shared" ref="I4:I25" si="4">IF(H4&lt;&gt;"",RANK(H4,$H$3:$H$25,1),"")</f>
        <v>9</v>
      </c>
      <c r="J4" s="82">
        <v>5.2314814814814811E-3</v>
      </c>
      <c r="K4" s="10">
        <f t="shared" ref="K4:K25" si="5">IF(J4&lt;&gt;"",RANK(J4,$J$3:$J$25,1),"")</f>
        <v>17</v>
      </c>
      <c r="L4" s="82">
        <v>4.1655092592592598E-2</v>
      </c>
      <c r="M4" s="10">
        <f t="shared" ref="M4:M25" si="6">IF(L4&lt;&gt;"",RANK(L4,$L$3:$L$25,1),"")</f>
        <v>1</v>
      </c>
      <c r="N4" s="31">
        <f t="shared" si="0"/>
        <v>48</v>
      </c>
      <c r="O4" s="10">
        <f t="shared" ref="O4:O25" si="7">IF(N4&lt;&gt;"",RANK(N4,$N$3:$N$25,1),"")</f>
        <v>10</v>
      </c>
      <c r="P4" s="28" t="s">
        <v>103</v>
      </c>
      <c r="Q4" s="48"/>
    </row>
    <row r="5" spans="1:17" ht="18" x14ac:dyDescent="0.4">
      <c r="A5" s="29" t="s">
        <v>92</v>
      </c>
      <c r="B5" s="82"/>
      <c r="C5" s="10" t="str">
        <f t="shared" si="1"/>
        <v/>
      </c>
      <c r="D5" s="82">
        <v>4.1788194444444442E-3</v>
      </c>
      <c r="E5" s="10">
        <f t="shared" si="2"/>
        <v>15</v>
      </c>
      <c r="F5" s="82">
        <v>1.4004629629629629E-3</v>
      </c>
      <c r="G5" s="10">
        <f t="shared" si="3"/>
        <v>13</v>
      </c>
      <c r="H5" s="107">
        <v>4.1655092592592591E-2</v>
      </c>
      <c r="I5" s="10">
        <f t="shared" si="4"/>
        <v>17</v>
      </c>
      <c r="J5" s="82">
        <v>1.3461805555555555E-3</v>
      </c>
      <c r="K5" s="10">
        <f t="shared" si="5"/>
        <v>11</v>
      </c>
      <c r="L5" s="82">
        <v>4.1655092592592598E-2</v>
      </c>
      <c r="M5" s="10">
        <f t="shared" si="6"/>
        <v>1</v>
      </c>
      <c r="N5" s="31">
        <f t="shared" si="0"/>
        <v>57</v>
      </c>
      <c r="O5" s="10">
        <f t="shared" si="7"/>
        <v>16</v>
      </c>
      <c r="P5" s="28" t="s">
        <v>92</v>
      </c>
      <c r="Q5" s="48"/>
    </row>
    <row r="6" spans="1:17" ht="18" x14ac:dyDescent="0.4">
      <c r="A6" s="105" t="s">
        <v>93</v>
      </c>
      <c r="B6" s="82"/>
      <c r="C6" s="10" t="str">
        <f t="shared" si="1"/>
        <v/>
      </c>
      <c r="D6" s="82">
        <v>2.8016203703703705E-3</v>
      </c>
      <c r="E6" s="10">
        <f t="shared" si="2"/>
        <v>6</v>
      </c>
      <c r="F6" s="82">
        <v>1.1342592592592593E-3</v>
      </c>
      <c r="G6" s="10">
        <f t="shared" si="3"/>
        <v>6</v>
      </c>
      <c r="H6" s="82">
        <v>1.2518518518518519E-3</v>
      </c>
      <c r="I6" s="10">
        <f t="shared" si="4"/>
        <v>8</v>
      </c>
      <c r="J6" s="82">
        <v>9.5960648148148142E-4</v>
      </c>
      <c r="K6" s="10">
        <f t="shared" si="5"/>
        <v>3</v>
      </c>
      <c r="L6" s="82">
        <v>4.1655092592592598E-2</v>
      </c>
      <c r="M6" s="10">
        <f t="shared" si="6"/>
        <v>1</v>
      </c>
      <c r="N6" s="31">
        <f t="shared" si="0"/>
        <v>24</v>
      </c>
      <c r="O6" s="10">
        <f t="shared" si="7"/>
        <v>6</v>
      </c>
      <c r="P6" s="28" t="s">
        <v>93</v>
      </c>
      <c r="Q6" s="48"/>
    </row>
    <row r="7" spans="1:17" ht="18" x14ac:dyDescent="0.4">
      <c r="A7" s="105" t="s">
        <v>104</v>
      </c>
      <c r="B7" s="82"/>
      <c r="C7" s="10" t="str">
        <f t="shared" si="1"/>
        <v/>
      </c>
      <c r="D7" s="82">
        <v>3.512037037037037E-3</v>
      </c>
      <c r="E7" s="10">
        <f t="shared" si="2"/>
        <v>10</v>
      </c>
      <c r="F7" s="82">
        <v>2.1990740740740742E-3</v>
      </c>
      <c r="G7" s="10">
        <f t="shared" si="3"/>
        <v>16</v>
      </c>
      <c r="H7" s="82">
        <v>1.9187500000000001E-3</v>
      </c>
      <c r="I7" s="10">
        <f t="shared" si="4"/>
        <v>10</v>
      </c>
      <c r="J7" s="82">
        <v>1.3342592592592592E-3</v>
      </c>
      <c r="K7" s="10">
        <f t="shared" si="5"/>
        <v>10</v>
      </c>
      <c r="L7" s="82">
        <v>4.1655092592592598E-2</v>
      </c>
      <c r="M7" s="10">
        <f t="shared" si="6"/>
        <v>1</v>
      </c>
      <c r="N7" s="31">
        <f t="shared" si="0"/>
        <v>47</v>
      </c>
      <c r="O7" s="10">
        <f t="shared" si="7"/>
        <v>9</v>
      </c>
      <c r="P7" s="28" t="s">
        <v>104</v>
      </c>
      <c r="Q7" s="48"/>
    </row>
    <row r="8" spans="1:17" ht="18" x14ac:dyDescent="0.4">
      <c r="A8" s="105" t="s">
        <v>105</v>
      </c>
      <c r="B8" s="82"/>
      <c r="C8" s="10" t="str">
        <f t="shared" si="1"/>
        <v/>
      </c>
      <c r="D8" s="82">
        <v>3.4292824074074078E-3</v>
      </c>
      <c r="E8" s="10">
        <f t="shared" si="2"/>
        <v>8</v>
      </c>
      <c r="F8" s="82">
        <v>1.2037037037037038E-3</v>
      </c>
      <c r="G8" s="10">
        <f t="shared" si="3"/>
        <v>9</v>
      </c>
      <c r="H8" s="82">
        <v>1.1541666666666666E-3</v>
      </c>
      <c r="I8" s="10">
        <f t="shared" si="4"/>
        <v>7</v>
      </c>
      <c r="J8" s="82">
        <v>1.1574074074074073E-3</v>
      </c>
      <c r="K8" s="10">
        <f t="shared" si="5"/>
        <v>7</v>
      </c>
      <c r="L8" s="82">
        <v>4.1655092592592598E-2</v>
      </c>
      <c r="M8" s="10">
        <f t="shared" si="6"/>
        <v>1</v>
      </c>
      <c r="N8" s="31">
        <f t="shared" si="0"/>
        <v>32</v>
      </c>
      <c r="O8" s="10">
        <f t="shared" si="7"/>
        <v>8</v>
      </c>
      <c r="P8" s="28" t="s">
        <v>105</v>
      </c>
      <c r="Q8" s="48"/>
    </row>
    <row r="9" spans="1:17" ht="18" x14ac:dyDescent="0.4">
      <c r="A9" s="105" t="s">
        <v>106</v>
      </c>
      <c r="B9" s="82"/>
      <c r="C9" s="10" t="str">
        <f t="shared" si="1"/>
        <v/>
      </c>
      <c r="D9" s="82">
        <v>4.1724537037037034E-3</v>
      </c>
      <c r="E9" s="10">
        <f t="shared" si="2"/>
        <v>14</v>
      </c>
      <c r="F9" s="109">
        <v>1.7362268518518516E-3</v>
      </c>
      <c r="G9" s="110">
        <f>IF(F17&lt;&gt;"",RANK(F17,$F$3:$F$25,1),"")</f>
        <v>7</v>
      </c>
      <c r="H9" s="82">
        <v>4.3930555555555554E-3</v>
      </c>
      <c r="I9" s="10">
        <f t="shared" si="4"/>
        <v>16</v>
      </c>
      <c r="J9" s="82">
        <v>1.7570601851851853E-3</v>
      </c>
      <c r="K9" s="10">
        <f t="shared" si="5"/>
        <v>15</v>
      </c>
      <c r="L9" s="82">
        <v>4.1655092592592598E-2</v>
      </c>
      <c r="M9" s="10">
        <f t="shared" si="6"/>
        <v>1</v>
      </c>
      <c r="N9" s="31">
        <f t="shared" si="0"/>
        <v>53</v>
      </c>
      <c r="O9" s="10">
        <f t="shared" si="7"/>
        <v>14</v>
      </c>
      <c r="P9" s="28" t="s">
        <v>106</v>
      </c>
      <c r="Q9" s="48"/>
    </row>
    <row r="10" spans="1:17" ht="18" x14ac:dyDescent="0.4">
      <c r="A10" s="29" t="s">
        <v>95</v>
      </c>
      <c r="B10" s="82"/>
      <c r="C10" s="10" t="str">
        <f t="shared" si="1"/>
        <v/>
      </c>
      <c r="D10" s="82">
        <v>4.1655092592592591E-2</v>
      </c>
      <c r="E10" s="10">
        <f t="shared" si="2"/>
        <v>18</v>
      </c>
      <c r="F10" s="82">
        <v>4.1655092592592591E-2</v>
      </c>
      <c r="G10" s="10">
        <f t="shared" si="3"/>
        <v>18</v>
      </c>
      <c r="H10" s="82">
        <v>4.1655092592592591E-2</v>
      </c>
      <c r="I10" s="10">
        <f t="shared" si="4"/>
        <v>17</v>
      </c>
      <c r="J10" s="82">
        <v>4.1655092592592591E-2</v>
      </c>
      <c r="K10" s="10">
        <f t="shared" si="5"/>
        <v>18</v>
      </c>
      <c r="L10" s="82">
        <v>4.1655092592592598E-2</v>
      </c>
      <c r="M10" s="10">
        <f t="shared" si="6"/>
        <v>1</v>
      </c>
      <c r="N10" s="31">
        <f t="shared" si="0"/>
        <v>72</v>
      </c>
      <c r="O10" s="10">
        <f t="shared" si="7"/>
        <v>18</v>
      </c>
      <c r="P10" s="28" t="s">
        <v>95</v>
      </c>
      <c r="Q10" s="48"/>
    </row>
    <row r="11" spans="1:17" ht="18" x14ac:dyDescent="0.4">
      <c r="A11" s="105" t="s">
        <v>98</v>
      </c>
      <c r="B11" s="82"/>
      <c r="C11" s="10" t="str">
        <f t="shared" si="1"/>
        <v/>
      </c>
      <c r="D11" s="82">
        <v>2.4710648148148148E-3</v>
      </c>
      <c r="E11" s="10">
        <f t="shared" si="2"/>
        <v>3</v>
      </c>
      <c r="F11" s="82">
        <v>1.0069444444444444E-3</v>
      </c>
      <c r="G11" s="10">
        <f t="shared" si="3"/>
        <v>2</v>
      </c>
      <c r="H11" s="82">
        <v>6.9259259259259263E-4</v>
      </c>
      <c r="I11" s="10">
        <f t="shared" si="4"/>
        <v>1</v>
      </c>
      <c r="J11" s="82">
        <v>9.3715277777777775E-4</v>
      </c>
      <c r="K11" s="10">
        <f t="shared" si="5"/>
        <v>2</v>
      </c>
      <c r="L11" s="82">
        <v>4.1655092592592598E-2</v>
      </c>
      <c r="M11" s="10">
        <f t="shared" si="6"/>
        <v>1</v>
      </c>
      <c r="N11" s="31">
        <f t="shared" si="0"/>
        <v>9</v>
      </c>
      <c r="O11" s="10">
        <f t="shared" si="7"/>
        <v>1</v>
      </c>
      <c r="P11" s="28" t="s">
        <v>98</v>
      </c>
      <c r="Q11" s="48"/>
    </row>
    <row r="12" spans="1:17" ht="18" x14ac:dyDescent="0.4">
      <c r="A12" s="111" t="s">
        <v>99</v>
      </c>
      <c r="B12" s="82"/>
      <c r="C12" s="10" t="str">
        <f t="shared" si="1"/>
        <v/>
      </c>
      <c r="D12" s="82">
        <v>2.8916666666666665E-3</v>
      </c>
      <c r="E12" s="10">
        <f t="shared" si="2"/>
        <v>7</v>
      </c>
      <c r="F12" s="82">
        <v>1.1574074074074073E-3</v>
      </c>
      <c r="G12" s="10">
        <f t="shared" si="3"/>
        <v>8</v>
      </c>
      <c r="H12" s="82">
        <v>1.0797453703703702E-3</v>
      </c>
      <c r="I12" s="10">
        <f t="shared" si="4"/>
        <v>6</v>
      </c>
      <c r="J12" s="82">
        <v>1.1766203703703704E-3</v>
      </c>
      <c r="K12" s="10">
        <f t="shared" si="5"/>
        <v>9</v>
      </c>
      <c r="L12" s="82">
        <v>4.1655092592592598E-2</v>
      </c>
      <c r="M12" s="10">
        <f t="shared" si="6"/>
        <v>1</v>
      </c>
      <c r="N12" s="31">
        <f t="shared" si="0"/>
        <v>31</v>
      </c>
      <c r="O12" s="10">
        <f t="shared" si="7"/>
        <v>7</v>
      </c>
      <c r="P12" s="28" t="s">
        <v>99</v>
      </c>
      <c r="Q12" s="48"/>
    </row>
    <row r="13" spans="1:17" ht="18" x14ac:dyDescent="0.4">
      <c r="A13" s="105" t="s">
        <v>97</v>
      </c>
      <c r="B13" s="82"/>
      <c r="C13" s="10" t="str">
        <f t="shared" si="1"/>
        <v/>
      </c>
      <c r="D13" s="82">
        <v>3.8266203703703704E-3</v>
      </c>
      <c r="E13" s="10">
        <f t="shared" si="2"/>
        <v>11</v>
      </c>
      <c r="F13" s="82">
        <v>1.2152777777777778E-3</v>
      </c>
      <c r="G13" s="10">
        <f t="shared" si="3"/>
        <v>10</v>
      </c>
      <c r="H13" s="82">
        <v>2.413888888888889E-3</v>
      </c>
      <c r="I13" s="10">
        <f t="shared" si="4"/>
        <v>13</v>
      </c>
      <c r="J13" s="82">
        <v>1.5697916666666666E-3</v>
      </c>
      <c r="K13" s="10">
        <f t="shared" si="5"/>
        <v>13</v>
      </c>
      <c r="L13" s="82">
        <v>4.1655092592592598E-2</v>
      </c>
      <c r="M13" s="10">
        <f t="shared" si="6"/>
        <v>1</v>
      </c>
      <c r="N13" s="31">
        <f t="shared" si="0"/>
        <v>48</v>
      </c>
      <c r="O13" s="10">
        <f t="shared" si="7"/>
        <v>10</v>
      </c>
      <c r="P13" s="28" t="s">
        <v>97</v>
      </c>
      <c r="Q13" s="48"/>
    </row>
    <row r="14" spans="1:17" ht="18" x14ac:dyDescent="0.4">
      <c r="A14" s="105" t="s">
        <v>13</v>
      </c>
      <c r="B14" s="82"/>
      <c r="C14" s="10" t="str">
        <f t="shared" si="1"/>
        <v/>
      </c>
      <c r="D14" s="82">
        <v>2.7430555555555554E-3</v>
      </c>
      <c r="E14" s="10">
        <f t="shared" si="2"/>
        <v>5</v>
      </c>
      <c r="F14" s="82">
        <v>1.0185185185185184E-3</v>
      </c>
      <c r="G14" s="10">
        <f t="shared" si="3"/>
        <v>4</v>
      </c>
      <c r="H14" s="82">
        <v>9.0717592592592586E-4</v>
      </c>
      <c r="I14" s="10">
        <f t="shared" si="4"/>
        <v>4</v>
      </c>
      <c r="J14" s="82">
        <v>8.9444444444444445E-4</v>
      </c>
      <c r="K14" s="10">
        <f t="shared" si="5"/>
        <v>1</v>
      </c>
      <c r="L14" s="82">
        <v>4.1655092592592598E-2</v>
      </c>
      <c r="M14" s="10">
        <f t="shared" si="6"/>
        <v>1</v>
      </c>
      <c r="N14" s="31">
        <f t="shared" si="0"/>
        <v>15</v>
      </c>
      <c r="O14" s="10">
        <f t="shared" si="7"/>
        <v>4</v>
      </c>
      <c r="P14" s="28" t="s">
        <v>13</v>
      </c>
      <c r="Q14" s="48"/>
    </row>
    <row r="15" spans="1:17" ht="18" x14ac:dyDescent="0.4">
      <c r="A15" s="105" t="s">
        <v>14</v>
      </c>
      <c r="B15" s="82"/>
      <c r="C15" s="10" t="str">
        <f t="shared" si="1"/>
        <v/>
      </c>
      <c r="D15" s="82">
        <v>2.4027777777777776E-3</v>
      </c>
      <c r="E15" s="10">
        <f t="shared" si="2"/>
        <v>2</v>
      </c>
      <c r="F15" s="82">
        <v>9.837962962962962E-4</v>
      </c>
      <c r="G15" s="10">
        <f t="shared" si="3"/>
        <v>1</v>
      </c>
      <c r="H15" s="82">
        <v>1.0033564814814814E-3</v>
      </c>
      <c r="I15" s="10">
        <f t="shared" si="4"/>
        <v>5</v>
      </c>
      <c r="J15" s="82">
        <v>9.6030092592592586E-4</v>
      </c>
      <c r="K15" s="10">
        <f t="shared" si="5"/>
        <v>4</v>
      </c>
      <c r="L15" s="82">
        <v>4.1655092592592598E-2</v>
      </c>
      <c r="M15" s="10">
        <f t="shared" si="6"/>
        <v>1</v>
      </c>
      <c r="N15" s="31">
        <f t="shared" si="0"/>
        <v>13</v>
      </c>
      <c r="O15" s="10">
        <f t="shared" si="7"/>
        <v>2</v>
      </c>
      <c r="P15" s="28" t="s">
        <v>14</v>
      </c>
      <c r="Q15" s="48"/>
    </row>
    <row r="16" spans="1:17" ht="18" x14ac:dyDescent="0.4">
      <c r="A16" s="105" t="s">
        <v>91</v>
      </c>
      <c r="B16" s="82"/>
      <c r="C16" s="10" t="str">
        <f t="shared" si="1"/>
        <v/>
      </c>
      <c r="D16" s="82">
        <v>4.0398148148148147E-3</v>
      </c>
      <c r="E16" s="10">
        <f t="shared" si="2"/>
        <v>13</v>
      </c>
      <c r="F16" s="82">
        <v>4.2245370370370371E-3</v>
      </c>
      <c r="G16" s="10">
        <f t="shared" si="3"/>
        <v>17</v>
      </c>
      <c r="H16" s="82">
        <v>2.1806712962962964E-3</v>
      </c>
      <c r="I16" s="10">
        <f t="shared" si="4"/>
        <v>11</v>
      </c>
      <c r="J16" s="82">
        <v>2.0174768518518519E-3</v>
      </c>
      <c r="K16" s="10">
        <f t="shared" si="5"/>
        <v>16</v>
      </c>
      <c r="L16" s="82">
        <v>4.1655092592592598E-2</v>
      </c>
      <c r="M16" s="10">
        <f t="shared" si="6"/>
        <v>1</v>
      </c>
      <c r="N16" s="31">
        <f t="shared" si="0"/>
        <v>58</v>
      </c>
      <c r="O16" s="10">
        <f t="shared" si="7"/>
        <v>17</v>
      </c>
      <c r="P16" s="28" t="s">
        <v>91</v>
      </c>
      <c r="Q16" s="48"/>
    </row>
    <row r="17" spans="1:19" ht="18" x14ac:dyDescent="0.4">
      <c r="A17" s="105" t="s">
        <v>94</v>
      </c>
      <c r="B17" s="82"/>
      <c r="C17" s="10" t="str">
        <f t="shared" si="1"/>
        <v/>
      </c>
      <c r="D17" s="82">
        <v>4.240509259259259E-3</v>
      </c>
      <c r="E17" s="10">
        <f t="shared" si="2"/>
        <v>16</v>
      </c>
      <c r="F17" s="82">
        <v>1.1458333333333333E-3</v>
      </c>
      <c r="G17" s="10">
        <f>IF(F17&lt;&gt;"",RANK(F17,$F$3:$F$25,1),"")</f>
        <v>7</v>
      </c>
      <c r="H17" s="82">
        <v>2.1900462962962963E-3</v>
      </c>
      <c r="I17" s="10">
        <f t="shared" si="4"/>
        <v>12</v>
      </c>
      <c r="J17" s="82">
        <v>1.4123842592592593E-3</v>
      </c>
      <c r="K17" s="10">
        <f t="shared" si="5"/>
        <v>12</v>
      </c>
      <c r="L17" s="82">
        <v>4.1655092592592598E-2</v>
      </c>
      <c r="M17" s="10">
        <f t="shared" si="6"/>
        <v>1</v>
      </c>
      <c r="N17" s="31">
        <f t="shared" si="0"/>
        <v>48</v>
      </c>
      <c r="O17" s="10">
        <f t="shared" si="7"/>
        <v>10</v>
      </c>
      <c r="P17" s="28" t="s">
        <v>94</v>
      </c>
      <c r="Q17" s="48"/>
    </row>
    <row r="18" spans="1:19" ht="18" x14ac:dyDescent="0.4">
      <c r="A18" s="105" t="s">
        <v>25</v>
      </c>
      <c r="B18" s="82"/>
      <c r="C18" s="10" t="str">
        <f t="shared" si="1"/>
        <v/>
      </c>
      <c r="D18" s="82">
        <v>4.4144675925925931E-3</v>
      </c>
      <c r="E18" s="10">
        <f t="shared" si="2"/>
        <v>17</v>
      </c>
      <c r="F18" s="82">
        <v>1.238425925925926E-3</v>
      </c>
      <c r="G18" s="10">
        <f t="shared" si="3"/>
        <v>11</v>
      </c>
      <c r="H18" s="82">
        <v>3.1462962962962959E-3</v>
      </c>
      <c r="I18" s="10">
        <f t="shared" si="4"/>
        <v>15</v>
      </c>
      <c r="J18" s="82">
        <v>1.1607638888888887E-3</v>
      </c>
      <c r="K18" s="10">
        <f t="shared" si="5"/>
        <v>8</v>
      </c>
      <c r="L18" s="82">
        <v>4.1655092592592598E-2</v>
      </c>
      <c r="M18" s="10">
        <f t="shared" si="6"/>
        <v>1</v>
      </c>
      <c r="N18" s="31">
        <f t="shared" si="0"/>
        <v>52</v>
      </c>
      <c r="O18" s="10">
        <f t="shared" si="7"/>
        <v>13</v>
      </c>
      <c r="P18" s="28" t="s">
        <v>25</v>
      </c>
      <c r="Q18" s="48"/>
    </row>
    <row r="19" spans="1:19" ht="18" x14ac:dyDescent="0.4">
      <c r="A19" s="105" t="s">
        <v>107</v>
      </c>
      <c r="B19" s="82"/>
      <c r="C19" s="10" t="str">
        <f t="shared" si="1"/>
        <v/>
      </c>
      <c r="D19" s="82">
        <v>2.7246527777777777E-3</v>
      </c>
      <c r="E19" s="10">
        <f t="shared" si="2"/>
        <v>4</v>
      </c>
      <c r="F19" s="82">
        <v>1.0069444444444444E-3</v>
      </c>
      <c r="G19" s="10">
        <f t="shared" si="3"/>
        <v>2</v>
      </c>
      <c r="H19" s="82">
        <v>7.3530092592592592E-4</v>
      </c>
      <c r="I19" s="10">
        <f t="shared" si="4"/>
        <v>2</v>
      </c>
      <c r="J19" s="82">
        <v>1.0224537037037038E-3</v>
      </c>
      <c r="K19" s="10">
        <f t="shared" si="5"/>
        <v>5</v>
      </c>
      <c r="L19" s="82">
        <v>4.1655092592592598E-2</v>
      </c>
      <c r="M19" s="10">
        <f t="shared" si="6"/>
        <v>1</v>
      </c>
      <c r="N19" s="31">
        <f t="shared" si="0"/>
        <v>14</v>
      </c>
      <c r="O19" s="10">
        <f t="shared" si="7"/>
        <v>3</v>
      </c>
      <c r="P19" s="28" t="s">
        <v>107</v>
      </c>
      <c r="Q19" s="48"/>
    </row>
    <row r="20" spans="1:19" ht="18" x14ac:dyDescent="0.4">
      <c r="A20" s="105" t="s">
        <v>96</v>
      </c>
      <c r="B20" s="82"/>
      <c r="C20" s="98" t="str">
        <f t="shared" si="1"/>
        <v/>
      </c>
      <c r="D20" s="82">
        <v>4.0306712962962961E-3</v>
      </c>
      <c r="E20" s="98">
        <f t="shared" si="2"/>
        <v>12</v>
      </c>
      <c r="F20" s="82">
        <v>1.5162037037037036E-3</v>
      </c>
      <c r="G20" s="98">
        <f t="shared" si="3"/>
        <v>14</v>
      </c>
      <c r="H20" s="82">
        <v>2.4186342592592593E-3</v>
      </c>
      <c r="I20" s="98">
        <f t="shared" si="4"/>
        <v>14</v>
      </c>
      <c r="J20" s="82">
        <v>1.670949074074074E-3</v>
      </c>
      <c r="K20" s="98">
        <f t="shared" si="5"/>
        <v>14</v>
      </c>
      <c r="L20" s="82">
        <v>4.1655092592592598E-2</v>
      </c>
      <c r="M20" s="10">
        <f t="shared" si="6"/>
        <v>1</v>
      </c>
      <c r="N20" s="31">
        <f t="shared" si="0"/>
        <v>55</v>
      </c>
      <c r="O20" s="10">
        <f t="shared" si="7"/>
        <v>15</v>
      </c>
      <c r="P20" s="102" t="str">
        <f t="shared" ref="P20:P21" si="8">IF(A22&lt;&gt;"",A22,"")</f>
        <v>EMPTY 4</v>
      </c>
      <c r="Q20" s="48"/>
    </row>
    <row r="21" spans="1:19" ht="18" x14ac:dyDescent="0.4">
      <c r="A21" s="99" t="s">
        <v>17</v>
      </c>
      <c r="B21" s="97">
        <v>4.1655092592592598E-2</v>
      </c>
      <c r="C21" s="98">
        <f t="shared" si="1"/>
        <v>1</v>
      </c>
      <c r="D21" s="97">
        <v>4.1655092592592598E-2</v>
      </c>
      <c r="E21" s="98">
        <f t="shared" si="2"/>
        <v>19</v>
      </c>
      <c r="F21" s="97">
        <v>4.1655092592592598E-2</v>
      </c>
      <c r="G21" s="98">
        <f t="shared" si="3"/>
        <v>19</v>
      </c>
      <c r="H21" s="97">
        <v>4.1655092592592598E-2</v>
      </c>
      <c r="I21" s="98">
        <f t="shared" si="4"/>
        <v>19</v>
      </c>
      <c r="J21" s="97">
        <v>4.1655092592592598E-2</v>
      </c>
      <c r="K21" s="98">
        <f t="shared" si="5"/>
        <v>19</v>
      </c>
      <c r="L21" s="97">
        <v>4.1655092592592598E-2</v>
      </c>
      <c r="M21" s="10">
        <f t="shared" si="6"/>
        <v>1</v>
      </c>
      <c r="N21" s="31">
        <f t="shared" si="0"/>
        <v>78</v>
      </c>
      <c r="O21" s="10">
        <f t="shared" si="7"/>
        <v>19</v>
      </c>
      <c r="P21" s="102" t="str">
        <f t="shared" si="8"/>
        <v>EMPTY 5</v>
      </c>
      <c r="Q21" s="48"/>
    </row>
    <row r="22" spans="1:19" ht="18" x14ac:dyDescent="0.4">
      <c r="A22" s="99" t="s">
        <v>18</v>
      </c>
      <c r="B22" s="97">
        <v>4.1655092592592598E-2</v>
      </c>
      <c r="C22" s="98">
        <f t="shared" si="1"/>
        <v>1</v>
      </c>
      <c r="D22" s="97">
        <v>4.1655092592592598E-2</v>
      </c>
      <c r="E22" s="98">
        <f t="shared" si="2"/>
        <v>19</v>
      </c>
      <c r="F22" s="97">
        <v>4.1655092592592598E-2</v>
      </c>
      <c r="G22" s="98">
        <f t="shared" si="3"/>
        <v>19</v>
      </c>
      <c r="H22" s="97">
        <v>4.1655092592592598E-2</v>
      </c>
      <c r="I22" s="98">
        <f t="shared" si="4"/>
        <v>19</v>
      </c>
      <c r="J22" s="97">
        <v>4.1655092592592598E-2</v>
      </c>
      <c r="K22" s="98">
        <f t="shared" si="5"/>
        <v>19</v>
      </c>
      <c r="L22" s="97">
        <v>4.1655092592592598E-2</v>
      </c>
      <c r="M22" s="10">
        <f t="shared" si="6"/>
        <v>1</v>
      </c>
      <c r="N22" s="31">
        <f t="shared" si="0"/>
        <v>78</v>
      </c>
      <c r="O22" s="10">
        <f t="shared" si="7"/>
        <v>19</v>
      </c>
      <c r="P22" s="102" t="e">
        <f>IF(#REF!&lt;&gt;"",#REF!,"")</f>
        <v>#REF!</v>
      </c>
      <c r="Q22" s="48"/>
    </row>
    <row r="23" spans="1:19" ht="18" x14ac:dyDescent="0.4">
      <c r="A23" s="99" t="s">
        <v>19</v>
      </c>
      <c r="B23" s="97">
        <v>4.1655092592592598E-2</v>
      </c>
      <c r="C23" s="98">
        <f t="shared" si="1"/>
        <v>1</v>
      </c>
      <c r="D23" s="97">
        <v>4.1655092592592598E-2</v>
      </c>
      <c r="E23" s="98">
        <f t="shared" si="2"/>
        <v>19</v>
      </c>
      <c r="F23" s="97">
        <v>4.1655092592592598E-2</v>
      </c>
      <c r="G23" s="98">
        <f t="shared" si="3"/>
        <v>19</v>
      </c>
      <c r="H23" s="97">
        <v>4.1655092592592598E-2</v>
      </c>
      <c r="I23" s="98">
        <f t="shared" si="4"/>
        <v>19</v>
      </c>
      <c r="J23" s="97">
        <v>4.1655092592592598E-2</v>
      </c>
      <c r="K23" s="98">
        <f t="shared" si="5"/>
        <v>19</v>
      </c>
      <c r="L23" s="97">
        <v>4.1655092592592598E-2</v>
      </c>
      <c r="M23" s="10">
        <f t="shared" si="6"/>
        <v>1</v>
      </c>
      <c r="N23" s="31">
        <f t="shared" si="0"/>
        <v>78</v>
      </c>
      <c r="O23" s="10">
        <f t="shared" si="7"/>
        <v>19</v>
      </c>
      <c r="P23" s="102" t="e">
        <f>IF(#REF!&lt;&gt;"",#REF!,"")</f>
        <v>#REF!</v>
      </c>
      <c r="Q23" s="48"/>
    </row>
    <row r="24" spans="1:19" ht="18" x14ac:dyDescent="0.4">
      <c r="A24" s="99" t="s">
        <v>12</v>
      </c>
      <c r="B24" s="97">
        <v>4.1655092592592598E-2</v>
      </c>
      <c r="C24" s="98">
        <f t="shared" si="1"/>
        <v>1</v>
      </c>
      <c r="D24" s="97">
        <v>4.1655092592592598E-2</v>
      </c>
      <c r="E24" s="98">
        <f t="shared" si="2"/>
        <v>19</v>
      </c>
      <c r="F24" s="97">
        <v>4.1655092592592598E-2</v>
      </c>
      <c r="G24" s="98">
        <f t="shared" si="3"/>
        <v>19</v>
      </c>
      <c r="H24" s="97">
        <v>4.1655092592592598E-2</v>
      </c>
      <c r="I24" s="98">
        <f t="shared" si="4"/>
        <v>19</v>
      </c>
      <c r="J24" s="97">
        <v>4.1655092592592598E-2</v>
      </c>
      <c r="K24" s="98">
        <f t="shared" si="5"/>
        <v>19</v>
      </c>
      <c r="L24" s="97">
        <v>4.1655092592592598E-2</v>
      </c>
      <c r="M24" s="10">
        <f t="shared" si="6"/>
        <v>1</v>
      </c>
      <c r="N24" s="31">
        <f t="shared" si="0"/>
        <v>78</v>
      </c>
      <c r="O24" s="10">
        <f t="shared" si="7"/>
        <v>19</v>
      </c>
      <c r="P24" s="102" t="str">
        <f t="shared" ref="P24:P25" si="9">IF(A24&lt;&gt;"",A24,"")</f>
        <v>EMPTY 6</v>
      </c>
      <c r="Q24" s="48"/>
      <c r="S24" s="80">
        <v>8.1932870370370363E-4</v>
      </c>
    </row>
    <row r="25" spans="1:19" ht="18" x14ac:dyDescent="0.4">
      <c r="A25" s="99" t="s">
        <v>26</v>
      </c>
      <c r="B25" s="97">
        <v>4.1655092592592598E-2</v>
      </c>
      <c r="C25" s="98">
        <f t="shared" si="1"/>
        <v>1</v>
      </c>
      <c r="D25" s="97">
        <v>4.1655092592592598E-2</v>
      </c>
      <c r="E25" s="98">
        <f t="shared" si="2"/>
        <v>19</v>
      </c>
      <c r="F25" s="97">
        <v>4.1655092592592598E-2</v>
      </c>
      <c r="G25" s="98">
        <f t="shared" si="3"/>
        <v>19</v>
      </c>
      <c r="H25" s="97">
        <v>4.1655092592592598E-2</v>
      </c>
      <c r="I25" s="98">
        <f t="shared" si="4"/>
        <v>19</v>
      </c>
      <c r="J25" s="97">
        <v>4.1655092592592598E-2</v>
      </c>
      <c r="K25" s="98">
        <f t="shared" si="5"/>
        <v>19</v>
      </c>
      <c r="L25" s="97">
        <v>4.1655092592592598E-2</v>
      </c>
      <c r="M25" s="10">
        <f t="shared" si="6"/>
        <v>1</v>
      </c>
      <c r="N25" s="31">
        <f t="shared" si="0"/>
        <v>78</v>
      </c>
      <c r="O25" s="10">
        <f t="shared" si="7"/>
        <v>19</v>
      </c>
      <c r="P25" s="102" t="str">
        <f t="shared" si="9"/>
        <v>EMPTY 7</v>
      </c>
      <c r="Q25" s="48"/>
      <c r="S25" s="80">
        <v>4.1655092592592598E-2</v>
      </c>
    </row>
    <row r="26" spans="1:19" ht="18" x14ac:dyDescent="0.4">
      <c r="A26" s="29" t="s">
        <v>20</v>
      </c>
      <c r="B26" s="89"/>
      <c r="C26" s="27"/>
      <c r="D26" s="23"/>
      <c r="E26" s="27"/>
      <c r="F26" s="23"/>
      <c r="G26" s="27"/>
      <c r="H26" s="93"/>
      <c r="I26" s="27"/>
      <c r="J26" s="23"/>
      <c r="K26" s="27"/>
      <c r="L26" s="23"/>
      <c r="M26" s="27"/>
      <c r="N26" s="23"/>
      <c r="O26" s="34"/>
      <c r="P26" s="23"/>
      <c r="Q26" s="52"/>
    </row>
    <row r="27" spans="1:19" ht="18" x14ac:dyDescent="0.4">
      <c r="A27" s="43" t="s">
        <v>21</v>
      </c>
      <c r="B27" s="12"/>
      <c r="C27" s="27"/>
      <c r="D27" s="23"/>
      <c r="E27" s="27"/>
      <c r="F27" s="23"/>
      <c r="G27" s="27"/>
      <c r="H27" s="93"/>
      <c r="I27" s="27"/>
      <c r="J27" s="23"/>
      <c r="K27" s="27"/>
      <c r="L27" s="23"/>
      <c r="M27" s="27"/>
      <c r="N27" s="23"/>
      <c r="O27" s="27"/>
      <c r="P27" s="23"/>
      <c r="Q27" s="52"/>
    </row>
    <row r="28" spans="1:19" ht="18" x14ac:dyDescent="0.4">
      <c r="A28" s="30" t="s">
        <v>22</v>
      </c>
      <c r="B28" s="89"/>
      <c r="C28" s="27"/>
      <c r="D28" s="23"/>
      <c r="E28" s="27"/>
      <c r="F28" s="23"/>
      <c r="G28" s="27"/>
      <c r="H28" s="93"/>
      <c r="I28" s="27"/>
      <c r="J28" s="23"/>
      <c r="K28" s="27"/>
      <c r="L28" s="23"/>
      <c r="M28" s="27"/>
      <c r="N28" s="23"/>
      <c r="O28" s="27"/>
      <c r="P28" s="23"/>
      <c r="Q28" s="52"/>
    </row>
    <row r="29" spans="1:19" x14ac:dyDescent="0.35">
      <c r="A29" s="95" t="s">
        <v>23</v>
      </c>
    </row>
    <row r="30" spans="1:19" ht="18" x14ac:dyDescent="0.4">
      <c r="B30" s="90"/>
      <c r="F30" s="9" t="s">
        <v>24</v>
      </c>
    </row>
    <row r="31" spans="1:19" ht="18" x14ac:dyDescent="0.4">
      <c r="A31" s="103" t="s">
        <v>113</v>
      </c>
      <c r="B31" s="91"/>
      <c r="D31" s="80">
        <v>4.7644675925925927E-3</v>
      </c>
    </row>
  </sheetData>
  <sortState xmlns:xlrd2="http://schemas.microsoft.com/office/spreadsheetml/2017/richdata2" ref="A4:A19">
    <sortCondition ref="A3"/>
  </sortState>
  <pageMargins left="0.75" right="0.75" top="1.5" bottom="1" header="0.5" footer="0.5"/>
  <pageSetup scale="54" orientation="landscape" verticalDpi="599" r:id="rId1"/>
  <headerFooter alignWithMargins="0">
    <oddHeader>&amp;C&amp;"Arial,Bold"&amp;12JROTC Raider Meet Results - Male
North Paulding High School
19 SEP 2026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Q32"/>
  <sheetViews>
    <sheetView view="pageLayout" zoomScale="70" zoomScaleNormal="100" zoomScalePageLayoutView="70" workbookViewId="0">
      <selection activeCell="F10" sqref="F10"/>
    </sheetView>
  </sheetViews>
  <sheetFormatPr defaultColWidth="8.81640625" defaultRowHeight="17.5" x14ac:dyDescent="0.35"/>
  <cols>
    <col min="1" max="1" width="29.453125" style="9" customWidth="1"/>
    <col min="2" max="2" width="14.26953125" style="86" bestFit="1" customWidth="1"/>
    <col min="3" max="3" width="5.453125" style="9" customWidth="1"/>
    <col min="4" max="4" width="12.1796875" style="9" bestFit="1" customWidth="1"/>
    <col min="5" max="5" width="4.54296875" style="9" bestFit="1" customWidth="1"/>
    <col min="6" max="6" width="12.1796875" style="9" bestFit="1" customWidth="1"/>
    <col min="7" max="7" width="4.54296875" style="9" bestFit="1" customWidth="1"/>
    <col min="8" max="8" width="18" style="84" bestFit="1" customWidth="1"/>
    <col min="9" max="9" width="4.54296875" style="9" bestFit="1" customWidth="1"/>
    <col min="10" max="10" width="12.1796875" style="9" bestFit="1" customWidth="1"/>
    <col min="11" max="11" width="4.54296875" style="9" bestFit="1" customWidth="1"/>
    <col min="12" max="12" width="10.453125" style="9" bestFit="1" customWidth="1"/>
    <col min="13" max="13" width="4" style="9" bestFit="1" customWidth="1"/>
    <col min="14" max="14" width="9.54296875" style="9" customWidth="1"/>
    <col min="15" max="15" width="11" style="9" customWidth="1"/>
    <col min="16" max="16" width="27.7265625" style="9" bestFit="1" customWidth="1"/>
    <col min="17" max="16384" width="8.81640625" style="9"/>
  </cols>
  <sheetData>
    <row r="1" spans="1:17" ht="18" thickBot="1" x14ac:dyDescent="0.4">
      <c r="A1" s="49"/>
      <c r="B1" s="87"/>
      <c r="C1" s="49"/>
      <c r="D1" s="49"/>
      <c r="E1" s="49"/>
      <c r="F1" s="49"/>
      <c r="G1" s="49"/>
      <c r="H1" s="94"/>
      <c r="I1" s="49"/>
      <c r="J1" s="49"/>
      <c r="K1" s="49"/>
      <c r="L1" s="49"/>
      <c r="M1" s="49"/>
      <c r="N1" s="49"/>
      <c r="O1" s="49"/>
      <c r="P1" s="49"/>
      <c r="Q1" s="49"/>
    </row>
    <row r="2" spans="1:17" s="75" customFormat="1" ht="43" thickBot="1" x14ac:dyDescent="0.3">
      <c r="A2" s="59" t="s">
        <v>0</v>
      </c>
      <c r="B2" s="60" t="s">
        <v>1</v>
      </c>
      <c r="C2" s="61" t="s">
        <v>2</v>
      </c>
      <c r="D2" s="62" t="s">
        <v>3</v>
      </c>
      <c r="E2" s="63" t="s">
        <v>2</v>
      </c>
      <c r="F2" s="64" t="s">
        <v>4</v>
      </c>
      <c r="G2" s="65" t="s">
        <v>2</v>
      </c>
      <c r="H2" s="66" t="s">
        <v>5</v>
      </c>
      <c r="I2" s="67" t="s">
        <v>2</v>
      </c>
      <c r="J2" s="68" t="s">
        <v>6</v>
      </c>
      <c r="K2" s="69" t="s">
        <v>2</v>
      </c>
      <c r="L2" s="70" t="s">
        <v>7</v>
      </c>
      <c r="M2" s="71" t="s">
        <v>2</v>
      </c>
      <c r="N2" s="72" t="s">
        <v>8</v>
      </c>
      <c r="O2" s="73" t="s">
        <v>9</v>
      </c>
      <c r="P2" s="60" t="s">
        <v>0</v>
      </c>
      <c r="Q2" s="76" t="s">
        <v>10</v>
      </c>
    </row>
    <row r="3" spans="1:17" ht="18" x14ac:dyDescent="0.4">
      <c r="A3" s="105" t="s">
        <v>102</v>
      </c>
      <c r="B3" s="82"/>
      <c r="C3" s="10" t="str">
        <f>IF(B3&lt;&gt;"",RANK(B3,$B$3:$B$25,1),"")</f>
        <v/>
      </c>
      <c r="D3" s="82">
        <v>3.1655092592592594E-3</v>
      </c>
      <c r="E3" s="10">
        <f>IF(D3&lt;&gt;"",RANK(D3,$D$3:$D$25,1),"")</f>
        <v>2</v>
      </c>
      <c r="F3" s="82">
        <v>1.1574074074074073E-3</v>
      </c>
      <c r="G3" s="10">
        <f>IF(F3&lt;&gt;"",RANK(F3,$F$3:$F$25,1),"")</f>
        <v>1</v>
      </c>
      <c r="H3" s="82">
        <v>8.4560185185185183E-4</v>
      </c>
      <c r="I3" s="10">
        <f>IF(H3&lt;&gt;"",RANK(H3,$H$3:$H$25,1),"")</f>
        <v>1</v>
      </c>
      <c r="J3" s="82">
        <v>1.2159722222222222E-3</v>
      </c>
      <c r="K3" s="10">
        <f>IF(J3&lt;&gt;"",RANK(J3,$J$3:$J$25,1),"")</f>
        <v>3</v>
      </c>
      <c r="L3" s="22"/>
      <c r="M3" s="10" t="str">
        <f>IF(L3&lt;&gt;"",RANK(L3,$L$3:$L$25,1),"")</f>
        <v/>
      </c>
      <c r="N3" s="11">
        <f t="shared" ref="N3:N25" si="0">SUM(C3,E3,G3,I3,K3,M3)</f>
        <v>7</v>
      </c>
      <c r="O3" s="10">
        <f>IF(N3&lt;&gt;"",RANK(N3,$N$3:$N$25,1),"")</f>
        <v>1</v>
      </c>
      <c r="P3" s="32" t="str">
        <f t="shared" ref="P3:P21" si="1">IF(A3&lt;&gt;"",A3,"")</f>
        <v>ADAIRSVILLE 1</v>
      </c>
      <c r="Q3" s="50"/>
    </row>
    <row r="4" spans="1:17" ht="18" x14ac:dyDescent="0.4">
      <c r="A4" s="105" t="s">
        <v>103</v>
      </c>
      <c r="B4" s="82"/>
      <c r="C4" s="10" t="str">
        <f>IF(B4&lt;&gt;"",RANK(B4,$B$3:$B$25,1),"")</f>
        <v/>
      </c>
      <c r="D4" s="82">
        <v>3.4383101851851853E-3</v>
      </c>
      <c r="E4" s="10">
        <f>IF(D4&lt;&gt;"",RANK(D4,$D$3:$D$25,1),"")</f>
        <v>4</v>
      </c>
      <c r="F4" s="82">
        <v>1.6550925925925926E-3</v>
      </c>
      <c r="G4" s="10">
        <f>IF(F4&lt;&gt;"",RANK(F4,$F$3:$F$25,1),"")</f>
        <v>19</v>
      </c>
      <c r="H4" s="82">
        <v>1.0037037037037037E-3</v>
      </c>
      <c r="I4" s="10">
        <f>IF(H4&lt;&gt;"",RANK(H4,$H$3:$H$25,1),"")</f>
        <v>4</v>
      </c>
      <c r="J4" s="82">
        <v>1.6804398148148147E-3</v>
      </c>
      <c r="K4" s="10">
        <f>IF(J4&lt;&gt;"",RANK(J4,$J$3:$J$25,1),"")</f>
        <v>13</v>
      </c>
      <c r="L4" s="20"/>
      <c r="M4" s="10" t="str">
        <f>IF(L4&lt;&gt;"",RANK(L4,$L$3:$L$25,1),"")</f>
        <v/>
      </c>
      <c r="N4" s="11">
        <f t="shared" si="0"/>
        <v>40</v>
      </c>
      <c r="O4" s="10">
        <f t="shared" ref="O4:O25" si="2">IF(N4&lt;&gt;"",RANK(N4,$N$3:$N$25,1),"")</f>
        <v>9</v>
      </c>
      <c r="P4" s="32" t="str">
        <f t="shared" si="1"/>
        <v>ADAIRSVILLE 2</v>
      </c>
      <c r="Q4" s="51"/>
    </row>
    <row r="5" spans="1:17" ht="18" x14ac:dyDescent="0.4">
      <c r="A5" s="105" t="s">
        <v>92</v>
      </c>
      <c r="B5" s="82"/>
      <c r="C5" s="10" t="str">
        <f>IF(B5&lt;&gt;"",RANK(B5,$B$3:$B$25,1),"")</f>
        <v/>
      </c>
      <c r="D5" s="82">
        <v>3.8042824074074073E-3</v>
      </c>
      <c r="E5" s="10">
        <f>IF(D5&lt;&gt;"",RANK(D5,$D$3:$D$25,1),"")</f>
        <v>8</v>
      </c>
      <c r="F5" s="82">
        <v>1.25E-3</v>
      </c>
      <c r="G5" s="10">
        <f>IF(F5&lt;&gt;"",RANK(F5,$F$3:$F$25,1),"")</f>
        <v>7</v>
      </c>
      <c r="H5" s="82">
        <v>1.1562500000000002E-3</v>
      </c>
      <c r="I5" s="10">
        <f>IF(H5&lt;&gt;"",RANK(H5,$H$3:$H$25,1),"")</f>
        <v>7</v>
      </c>
      <c r="J5" s="82">
        <v>1.7740740740740742E-3</v>
      </c>
      <c r="K5" s="10">
        <f>IF(J5&lt;&gt;"",RANK(J5,$J$3:$J$25,1),"")</f>
        <v>17</v>
      </c>
      <c r="L5" s="20"/>
      <c r="M5" s="10"/>
      <c r="N5" s="11">
        <f t="shared" si="0"/>
        <v>39</v>
      </c>
      <c r="O5" s="10">
        <f t="shared" si="2"/>
        <v>8</v>
      </c>
      <c r="P5" s="32" t="str">
        <f t="shared" si="1"/>
        <v>ALEXANDER</v>
      </c>
      <c r="Q5" s="51"/>
    </row>
    <row r="6" spans="1:17" ht="18" x14ac:dyDescent="0.4">
      <c r="A6" s="105" t="s">
        <v>108</v>
      </c>
      <c r="B6" s="82"/>
      <c r="C6" s="10" t="str">
        <f t="shared" ref="C6:C25" si="3">IF(B6&lt;&gt;"",RANK(B6,$B$3:$B$25,1),"")</f>
        <v/>
      </c>
      <c r="D6" s="82">
        <v>4.4903935185185186E-3</v>
      </c>
      <c r="E6" s="10">
        <f>IF(D6&lt;&gt;"",RANK(D6,$D$3:$D$25,1),"")</f>
        <v>16</v>
      </c>
      <c r="F6" s="82">
        <v>1.5277777777777779E-3</v>
      </c>
      <c r="G6" s="10">
        <f t="shared" ref="G6:G25" si="4">IF(F6&lt;&gt;"",RANK(F6,$F$3:$F$25,1),"")</f>
        <v>17</v>
      </c>
      <c r="H6" s="82">
        <v>1.495949074074074E-3</v>
      </c>
      <c r="I6" s="10">
        <f t="shared" ref="I6:I25" si="5">IF(H6&lt;&gt;"",RANK(H6,$H$3:$H$25,1),"")</f>
        <v>10</v>
      </c>
      <c r="J6" s="82">
        <v>1.7277777777777777E-3</v>
      </c>
      <c r="K6" s="10">
        <f t="shared" ref="K6:K25" si="6">IF(J6&lt;&gt;"",RANK(J6,$J$3:$J$25,1),"")</f>
        <v>15</v>
      </c>
      <c r="L6" s="20"/>
      <c r="M6" s="10" t="str">
        <f>IF(L6&lt;&gt;"",RANK(L6,$L$3:$L$25,1),"")</f>
        <v/>
      </c>
      <c r="N6" s="11">
        <f t="shared" si="0"/>
        <v>58</v>
      </c>
      <c r="O6" s="10">
        <f t="shared" si="2"/>
        <v>15</v>
      </c>
      <c r="P6" s="32" t="str">
        <f t="shared" si="1"/>
        <v>CENTRAL</v>
      </c>
      <c r="Q6" s="51"/>
    </row>
    <row r="7" spans="1:17" ht="18" x14ac:dyDescent="0.4">
      <c r="A7" s="105" t="s">
        <v>106</v>
      </c>
      <c r="B7" s="82"/>
      <c r="C7" s="10" t="str">
        <f t="shared" si="3"/>
        <v/>
      </c>
      <c r="D7" s="82">
        <v>4.6043981481481483E-3</v>
      </c>
      <c r="E7" s="10">
        <f t="shared" ref="E7:E25" si="7">IF(D7&lt;&gt;"",RANK(D7,$D$3:$D$25,1),"")</f>
        <v>18</v>
      </c>
      <c r="F7" s="82">
        <v>2.3726851851851851E-3</v>
      </c>
      <c r="G7" s="10">
        <f t="shared" si="4"/>
        <v>22</v>
      </c>
      <c r="H7" s="82">
        <v>6.4901620370370373E-3</v>
      </c>
      <c r="I7" s="10">
        <f t="shared" si="5"/>
        <v>21</v>
      </c>
      <c r="J7" s="82">
        <v>1.9527777777777777E-3</v>
      </c>
      <c r="K7" s="10">
        <f t="shared" si="6"/>
        <v>19</v>
      </c>
      <c r="L7" s="20"/>
      <c r="M7" s="10" t="str">
        <f>IF(L7&lt;&gt;"",RANK(L7,$L$3:$L$25,1),"")</f>
        <v/>
      </c>
      <c r="N7" s="11">
        <f t="shared" si="0"/>
        <v>80</v>
      </c>
      <c r="O7" s="10">
        <f t="shared" si="2"/>
        <v>22</v>
      </c>
      <c r="P7" s="32" t="str">
        <f t="shared" si="1"/>
        <v>CREEKVIEW</v>
      </c>
      <c r="Q7" s="51"/>
    </row>
    <row r="8" spans="1:17" ht="18" x14ac:dyDescent="0.4">
      <c r="A8" s="105" t="s">
        <v>109</v>
      </c>
      <c r="B8" s="82"/>
      <c r="C8" s="10" t="str">
        <f t="shared" si="3"/>
        <v/>
      </c>
      <c r="D8" s="82">
        <v>4.5547453703703705E-3</v>
      </c>
      <c r="E8" s="10">
        <f t="shared" si="7"/>
        <v>17</v>
      </c>
      <c r="F8" s="82">
        <v>1.3310185185185185E-3</v>
      </c>
      <c r="G8" s="10">
        <f t="shared" si="4"/>
        <v>11</v>
      </c>
      <c r="H8" s="82">
        <v>2.1267361111111109E-3</v>
      </c>
      <c r="I8" s="10">
        <f t="shared" si="5"/>
        <v>15</v>
      </c>
      <c r="J8" s="82">
        <v>2.1393518518518519E-3</v>
      </c>
      <c r="K8" s="10">
        <f t="shared" si="6"/>
        <v>20</v>
      </c>
      <c r="L8" s="20"/>
      <c r="M8" s="10" t="str">
        <f>IF(L8&lt;&gt;"",RANK(L8,$L$3:$L$25,1),"")</f>
        <v/>
      </c>
      <c r="N8" s="11">
        <f t="shared" si="0"/>
        <v>63</v>
      </c>
      <c r="O8" s="10">
        <f t="shared" si="2"/>
        <v>17</v>
      </c>
      <c r="P8" s="32" t="str">
        <f t="shared" si="1"/>
        <v>ETOWAH</v>
      </c>
      <c r="Q8" s="51"/>
    </row>
    <row r="9" spans="1:17" ht="18" x14ac:dyDescent="0.4">
      <c r="A9" s="105" t="s">
        <v>110</v>
      </c>
      <c r="B9" s="82"/>
      <c r="C9" s="10" t="str">
        <f t="shared" si="3"/>
        <v/>
      </c>
      <c r="D9" s="82">
        <v>4.0625000000000001E-3</v>
      </c>
      <c r="E9" s="10">
        <f t="shared" si="7"/>
        <v>13</v>
      </c>
      <c r="F9" s="82">
        <v>1.7824074074074075E-3</v>
      </c>
      <c r="G9" s="10">
        <f t="shared" si="4"/>
        <v>20</v>
      </c>
      <c r="H9" s="82">
        <v>2.8356481481481483E-3</v>
      </c>
      <c r="I9" s="10">
        <f t="shared" si="5"/>
        <v>19</v>
      </c>
      <c r="J9" s="82">
        <v>1.7466435185185185E-3</v>
      </c>
      <c r="K9" s="10">
        <f t="shared" si="6"/>
        <v>16</v>
      </c>
      <c r="L9" s="20"/>
      <c r="M9" s="10"/>
      <c r="N9" s="11">
        <f t="shared" si="0"/>
        <v>68</v>
      </c>
      <c r="O9" s="10">
        <f t="shared" si="2"/>
        <v>19</v>
      </c>
      <c r="P9" s="32" t="str">
        <f t="shared" si="1"/>
        <v>FAYETTE COUNTY</v>
      </c>
      <c r="Q9" s="51"/>
    </row>
    <row r="10" spans="1:17" ht="18" x14ac:dyDescent="0.4">
      <c r="A10" s="105" t="s">
        <v>111</v>
      </c>
      <c r="B10" s="82"/>
      <c r="C10" s="10" t="str">
        <f t="shared" si="3"/>
        <v/>
      </c>
      <c r="D10" s="82">
        <v>2.8599537037037035E-3</v>
      </c>
      <c r="E10" s="10">
        <f t="shared" si="7"/>
        <v>1</v>
      </c>
      <c r="F10" s="82">
        <v>1.1921296296296296E-3</v>
      </c>
      <c r="G10" s="10">
        <f t="shared" si="4"/>
        <v>2</v>
      </c>
      <c r="H10" s="82">
        <v>1.0086805555555556E-3</v>
      </c>
      <c r="I10" s="10">
        <f t="shared" si="5"/>
        <v>5</v>
      </c>
      <c r="J10" s="82">
        <v>1.2804398148148148E-3</v>
      </c>
      <c r="K10" s="10">
        <f t="shared" si="6"/>
        <v>7</v>
      </c>
      <c r="L10" s="20"/>
      <c r="M10" s="10" t="str">
        <f>IF(L10&lt;&gt;"",RANK(L10,$L$3:$L$25,1),"")</f>
        <v/>
      </c>
      <c r="N10" s="11">
        <f t="shared" si="0"/>
        <v>15</v>
      </c>
      <c r="O10" s="10">
        <f t="shared" si="2"/>
        <v>3</v>
      </c>
      <c r="P10" s="32" t="str">
        <f t="shared" si="1"/>
        <v>GMC PREP 1</v>
      </c>
      <c r="Q10" s="51"/>
    </row>
    <row r="11" spans="1:17" ht="18" x14ac:dyDescent="0.4">
      <c r="A11" s="105" t="s">
        <v>112</v>
      </c>
      <c r="B11" s="82"/>
      <c r="C11" s="10" t="str">
        <f t="shared" si="3"/>
        <v/>
      </c>
      <c r="D11" s="82">
        <v>3.4513888888888888E-3</v>
      </c>
      <c r="E11" s="10">
        <f t="shared" si="7"/>
        <v>5</v>
      </c>
      <c r="F11" s="82">
        <v>1.3773148148148147E-3</v>
      </c>
      <c r="G11" s="10">
        <f t="shared" si="4"/>
        <v>13</v>
      </c>
      <c r="H11" s="82">
        <v>1.6309027777777778E-3</v>
      </c>
      <c r="I11" s="10">
        <f t="shared" si="5"/>
        <v>11</v>
      </c>
      <c r="J11" s="82">
        <v>1.9299768518518518E-3</v>
      </c>
      <c r="K11" s="10">
        <f t="shared" si="6"/>
        <v>18</v>
      </c>
      <c r="L11" s="20"/>
      <c r="M11" s="10" t="str">
        <f>IF(L11&lt;&gt;"",RANK(L11,$L$3:$L$25,1),"")</f>
        <v/>
      </c>
      <c r="N11" s="11">
        <f t="shared" si="0"/>
        <v>47</v>
      </c>
      <c r="O11" s="10">
        <f t="shared" si="2"/>
        <v>11</v>
      </c>
      <c r="P11" s="32" t="str">
        <f t="shared" si="1"/>
        <v>GMC PREP 2</v>
      </c>
      <c r="Q11" s="51"/>
    </row>
    <row r="12" spans="1:17" ht="18" x14ac:dyDescent="0.4">
      <c r="A12" s="105" t="s">
        <v>123</v>
      </c>
      <c r="B12" s="82"/>
      <c r="C12" s="10" t="str">
        <f t="shared" si="3"/>
        <v/>
      </c>
      <c r="D12" s="82">
        <v>5.6173611111111112E-3</v>
      </c>
      <c r="E12" s="10">
        <f t="shared" si="7"/>
        <v>22</v>
      </c>
      <c r="F12" s="82">
        <v>1.9328703703703704E-3</v>
      </c>
      <c r="G12" s="10">
        <f t="shared" si="4"/>
        <v>21</v>
      </c>
      <c r="H12" s="82">
        <v>1.8993055555555556E-3</v>
      </c>
      <c r="I12" s="10">
        <f t="shared" si="5"/>
        <v>13</v>
      </c>
      <c r="J12" s="82">
        <v>2.4739583333333332E-3</v>
      </c>
      <c r="K12" s="10">
        <f t="shared" si="6"/>
        <v>22</v>
      </c>
      <c r="L12" s="20"/>
      <c r="M12" s="10"/>
      <c r="N12" s="11">
        <f t="shared" si="0"/>
        <v>78</v>
      </c>
      <c r="O12" s="10">
        <f t="shared" si="2"/>
        <v>21</v>
      </c>
      <c r="P12" s="32" t="str">
        <f t="shared" si="1"/>
        <v>CARROLTON</v>
      </c>
      <c r="Q12" s="51"/>
    </row>
    <row r="13" spans="1:17" ht="18" x14ac:dyDescent="0.4">
      <c r="A13" s="29" t="s">
        <v>114</v>
      </c>
      <c r="B13" s="82"/>
      <c r="C13" s="10" t="str">
        <f t="shared" si="3"/>
        <v/>
      </c>
      <c r="D13" s="82">
        <v>3.9496527777777776E-3</v>
      </c>
      <c r="E13" s="10">
        <f t="shared" si="7"/>
        <v>9</v>
      </c>
      <c r="F13" s="82">
        <v>1.4120370370370369E-3</v>
      </c>
      <c r="G13" s="10">
        <f t="shared" si="4"/>
        <v>15</v>
      </c>
      <c r="H13" s="107">
        <v>4.1655092592592591E-2</v>
      </c>
      <c r="I13" s="10">
        <f t="shared" si="5"/>
        <v>22</v>
      </c>
      <c r="J13" s="82">
        <v>1.6511574074074074E-3</v>
      </c>
      <c r="K13" s="10">
        <f t="shared" si="6"/>
        <v>12</v>
      </c>
      <c r="L13" s="20"/>
      <c r="M13" s="10" t="str">
        <f t="shared" ref="M13:M20" si="8">IF(L13&lt;&gt;"",RANK(L13,$L$3:$L$25,1),"")</f>
        <v/>
      </c>
      <c r="N13" s="11">
        <f t="shared" si="0"/>
        <v>58</v>
      </c>
      <c r="O13" s="10">
        <f t="shared" si="2"/>
        <v>15</v>
      </c>
      <c r="P13" s="32" t="str">
        <f t="shared" si="1"/>
        <v>LITHIA SPRINGS 1</v>
      </c>
      <c r="Q13" s="51"/>
    </row>
    <row r="14" spans="1:17" ht="18" x14ac:dyDescent="0.4">
      <c r="A14" s="105" t="s">
        <v>121</v>
      </c>
      <c r="B14" s="82"/>
      <c r="C14" s="10" t="str">
        <f t="shared" si="3"/>
        <v/>
      </c>
      <c r="D14" s="82">
        <v>3.9912037037037043E-3</v>
      </c>
      <c r="E14" s="10">
        <f t="shared" si="7"/>
        <v>10</v>
      </c>
      <c r="F14" s="82">
        <v>1.2268518518518518E-3</v>
      </c>
      <c r="G14" s="10">
        <f t="shared" si="4"/>
        <v>5</v>
      </c>
      <c r="H14" s="82">
        <v>8.5752314814814816E-4</v>
      </c>
      <c r="I14" s="10">
        <f t="shared" si="5"/>
        <v>2</v>
      </c>
      <c r="J14" s="82">
        <v>1.2721064814814815E-3</v>
      </c>
      <c r="K14" s="10">
        <f t="shared" si="6"/>
        <v>6</v>
      </c>
      <c r="L14" s="20"/>
      <c r="M14" s="10" t="str">
        <f t="shared" si="8"/>
        <v/>
      </c>
      <c r="N14" s="11">
        <f t="shared" si="0"/>
        <v>23</v>
      </c>
      <c r="O14" s="10">
        <f t="shared" si="2"/>
        <v>4</v>
      </c>
      <c r="P14" s="32" t="str">
        <f t="shared" si="1"/>
        <v>EAST PAULDING 1</v>
      </c>
      <c r="Q14" s="51"/>
    </row>
    <row r="15" spans="1:17" ht="18" x14ac:dyDescent="0.4">
      <c r="A15" s="105" t="s">
        <v>122</v>
      </c>
      <c r="B15" s="82"/>
      <c r="C15" s="10" t="str">
        <f t="shared" si="3"/>
        <v/>
      </c>
      <c r="D15" s="82">
        <v>5.5523148148148155E-3</v>
      </c>
      <c r="E15" s="10">
        <f t="shared" si="7"/>
        <v>21</v>
      </c>
      <c r="F15" s="82">
        <v>1.5277777777777779E-3</v>
      </c>
      <c r="G15" s="10">
        <f t="shared" si="4"/>
        <v>17</v>
      </c>
      <c r="H15" s="82">
        <v>1.1982638888888889E-3</v>
      </c>
      <c r="I15" s="10">
        <f t="shared" si="5"/>
        <v>9</v>
      </c>
      <c r="J15" s="82">
        <v>2.2533564814814816E-3</v>
      </c>
      <c r="K15" s="10">
        <f t="shared" si="6"/>
        <v>21</v>
      </c>
      <c r="L15" s="20"/>
      <c r="M15" s="10" t="str">
        <f t="shared" si="8"/>
        <v/>
      </c>
      <c r="N15" s="11">
        <f t="shared" si="0"/>
        <v>68</v>
      </c>
      <c r="O15" s="10">
        <f t="shared" si="2"/>
        <v>19</v>
      </c>
      <c r="P15" s="32" t="str">
        <f t="shared" si="1"/>
        <v>EAST PAULDING 2</v>
      </c>
      <c r="Q15" s="51"/>
    </row>
    <row r="16" spans="1:17" ht="18" x14ac:dyDescent="0.4">
      <c r="A16" s="105" t="s">
        <v>100</v>
      </c>
      <c r="B16" s="82"/>
      <c r="C16" s="10" t="str">
        <f t="shared" si="3"/>
        <v/>
      </c>
      <c r="D16" s="82">
        <v>4.2104166666666661E-3</v>
      </c>
      <c r="E16" s="10">
        <f t="shared" si="7"/>
        <v>14</v>
      </c>
      <c r="F16" s="82">
        <v>1.3078703703703703E-3</v>
      </c>
      <c r="G16" s="10">
        <f t="shared" si="4"/>
        <v>10</v>
      </c>
      <c r="H16" s="82">
        <v>2.902199074074074E-3</v>
      </c>
      <c r="I16" s="10">
        <f t="shared" si="5"/>
        <v>20</v>
      </c>
      <c r="J16" s="82">
        <v>1.2644675925925926E-3</v>
      </c>
      <c r="K16" s="10">
        <f t="shared" si="6"/>
        <v>5</v>
      </c>
      <c r="L16" s="20"/>
      <c r="M16" s="10" t="str">
        <f t="shared" si="8"/>
        <v/>
      </c>
      <c r="N16" s="11">
        <f t="shared" si="0"/>
        <v>49</v>
      </c>
      <c r="O16" s="10">
        <f t="shared" si="2"/>
        <v>13</v>
      </c>
      <c r="P16" s="32" t="str">
        <f t="shared" si="1"/>
        <v>MARIETTA 1</v>
      </c>
      <c r="Q16" s="51"/>
    </row>
    <row r="17" spans="1:17" ht="18" x14ac:dyDescent="0.4">
      <c r="A17" s="105" t="s">
        <v>101</v>
      </c>
      <c r="B17" s="82"/>
      <c r="C17" s="10" t="str">
        <f t="shared" si="3"/>
        <v/>
      </c>
      <c r="D17" s="82">
        <v>4.2958333333333338E-3</v>
      </c>
      <c r="E17" s="10">
        <f t="shared" si="7"/>
        <v>15</v>
      </c>
      <c r="F17" s="82">
        <v>1.3541666666666667E-3</v>
      </c>
      <c r="G17" s="10">
        <f t="shared" si="4"/>
        <v>12</v>
      </c>
      <c r="H17" s="82">
        <v>2.425925925925926E-3</v>
      </c>
      <c r="I17" s="10">
        <f t="shared" si="5"/>
        <v>17</v>
      </c>
      <c r="J17" s="82">
        <v>1.192824074074074E-3</v>
      </c>
      <c r="K17" s="10">
        <f t="shared" si="6"/>
        <v>2</v>
      </c>
      <c r="L17" s="20"/>
      <c r="M17" s="10" t="str">
        <f t="shared" si="8"/>
        <v/>
      </c>
      <c r="N17" s="11">
        <f t="shared" si="0"/>
        <v>46</v>
      </c>
      <c r="O17" s="10">
        <f t="shared" si="2"/>
        <v>10</v>
      </c>
      <c r="P17" s="32" t="str">
        <f t="shared" si="1"/>
        <v>MARIETTA 2</v>
      </c>
      <c r="Q17" s="51"/>
    </row>
    <row r="18" spans="1:17" ht="18" x14ac:dyDescent="0.4">
      <c r="A18" s="29" t="s">
        <v>97</v>
      </c>
      <c r="B18" s="82"/>
      <c r="C18" s="10" t="str">
        <f t="shared" si="3"/>
        <v/>
      </c>
      <c r="D18" s="82">
        <v>4.1655092592592591E-2</v>
      </c>
      <c r="E18" s="10">
        <f t="shared" si="7"/>
        <v>23</v>
      </c>
      <c r="F18" s="82">
        <v>4.1655092592592591E-2</v>
      </c>
      <c r="G18" s="10">
        <f t="shared" si="4"/>
        <v>23</v>
      </c>
      <c r="H18" s="82">
        <v>4.1655092592592591E-2</v>
      </c>
      <c r="I18" s="10">
        <f t="shared" si="5"/>
        <v>22</v>
      </c>
      <c r="J18" s="82">
        <v>4.1655092592592591E-2</v>
      </c>
      <c r="K18" s="10">
        <f t="shared" si="6"/>
        <v>23</v>
      </c>
      <c r="L18" s="20"/>
      <c r="M18" s="10" t="str">
        <f t="shared" si="8"/>
        <v/>
      </c>
      <c r="N18" s="11">
        <f t="shared" si="0"/>
        <v>91</v>
      </c>
      <c r="O18" s="10">
        <f t="shared" si="2"/>
        <v>23</v>
      </c>
      <c r="P18" s="32" t="str">
        <f t="shared" si="1"/>
        <v>NEW MANCHESTER</v>
      </c>
      <c r="Q18" s="51"/>
    </row>
    <row r="19" spans="1:17" ht="18" x14ac:dyDescent="0.4">
      <c r="A19" s="105" t="s">
        <v>115</v>
      </c>
      <c r="B19" s="82"/>
      <c r="C19" s="10" t="str">
        <f t="shared" si="3"/>
        <v/>
      </c>
      <c r="D19" s="82">
        <v>3.3287037037037039E-3</v>
      </c>
      <c r="E19" s="10">
        <f t="shared" si="7"/>
        <v>3</v>
      </c>
      <c r="F19" s="82">
        <v>1.1921296296296296E-3</v>
      </c>
      <c r="G19" s="10">
        <f t="shared" si="4"/>
        <v>2</v>
      </c>
      <c r="H19" s="82">
        <v>9.424768518518519E-4</v>
      </c>
      <c r="I19" s="10">
        <f t="shared" si="5"/>
        <v>3</v>
      </c>
      <c r="J19" s="82">
        <v>1.1376157407407407E-3</v>
      </c>
      <c r="K19" s="10">
        <f t="shared" si="6"/>
        <v>1</v>
      </c>
      <c r="L19" s="20"/>
      <c r="M19" s="10" t="str">
        <f t="shared" si="8"/>
        <v/>
      </c>
      <c r="N19" s="11">
        <f t="shared" si="0"/>
        <v>9</v>
      </c>
      <c r="O19" s="10">
        <f t="shared" si="2"/>
        <v>2</v>
      </c>
      <c r="P19" s="32" t="str">
        <f t="shared" si="1"/>
        <v>NORTH PAULDING 1</v>
      </c>
      <c r="Q19" s="51"/>
    </row>
    <row r="20" spans="1:17" ht="18" x14ac:dyDescent="0.4">
      <c r="A20" s="106" t="s">
        <v>116</v>
      </c>
      <c r="B20" s="82"/>
      <c r="C20" s="10" t="str">
        <f t="shared" si="3"/>
        <v/>
      </c>
      <c r="D20" s="82">
        <v>3.7348379629629628E-3</v>
      </c>
      <c r="E20" s="10">
        <f t="shared" si="7"/>
        <v>7</v>
      </c>
      <c r="F20" s="82">
        <v>1.261574074074074E-3</v>
      </c>
      <c r="G20" s="10">
        <f t="shared" si="4"/>
        <v>8</v>
      </c>
      <c r="H20" s="82">
        <v>1.181712962962963E-3</v>
      </c>
      <c r="I20" s="10">
        <f t="shared" si="5"/>
        <v>8</v>
      </c>
      <c r="J20" s="82">
        <v>1.2369212962962963E-3</v>
      </c>
      <c r="K20" s="10">
        <f t="shared" si="6"/>
        <v>4</v>
      </c>
      <c r="L20" s="20"/>
      <c r="M20" s="10" t="str">
        <f t="shared" si="8"/>
        <v/>
      </c>
      <c r="N20" s="11">
        <f t="shared" si="0"/>
        <v>27</v>
      </c>
      <c r="O20" s="10">
        <f t="shared" si="2"/>
        <v>5</v>
      </c>
      <c r="P20" s="32" t="str">
        <f t="shared" si="1"/>
        <v>NORTH PAULDING 2</v>
      </c>
      <c r="Q20" s="51"/>
    </row>
    <row r="21" spans="1:17" ht="18" x14ac:dyDescent="0.4">
      <c r="A21" s="106" t="s">
        <v>91</v>
      </c>
      <c r="B21" s="82"/>
      <c r="C21" s="10" t="str">
        <f t="shared" si="3"/>
        <v/>
      </c>
      <c r="D21" s="82">
        <v>4.0056712962962962E-3</v>
      </c>
      <c r="E21" s="10">
        <f t="shared" si="7"/>
        <v>11</v>
      </c>
      <c r="F21" s="82">
        <v>1.2037037037037038E-3</v>
      </c>
      <c r="G21" s="10">
        <f t="shared" si="4"/>
        <v>4</v>
      </c>
      <c r="H21" s="82">
        <v>1.0810185185185185E-3</v>
      </c>
      <c r="I21" s="10">
        <f t="shared" si="5"/>
        <v>6</v>
      </c>
      <c r="J21" s="82">
        <v>1.5642361111111111E-3</v>
      </c>
      <c r="K21" s="10">
        <f t="shared" si="6"/>
        <v>11</v>
      </c>
      <c r="L21" s="20"/>
      <c r="M21" s="10"/>
      <c r="N21" s="11">
        <f t="shared" si="0"/>
        <v>32</v>
      </c>
      <c r="O21" s="10">
        <f t="shared" si="2"/>
        <v>6</v>
      </c>
      <c r="P21" s="32" t="str">
        <f t="shared" si="1"/>
        <v>PAULDING COUNTY</v>
      </c>
      <c r="Q21" s="51"/>
    </row>
    <row r="22" spans="1:17" ht="18" x14ac:dyDescent="0.4">
      <c r="A22" s="108" t="s">
        <v>25</v>
      </c>
      <c r="B22" s="82"/>
      <c r="C22" s="10" t="str">
        <f t="shared" si="3"/>
        <v/>
      </c>
      <c r="D22" s="82">
        <v>4.7689814814814817E-3</v>
      </c>
      <c r="E22" s="10">
        <f t="shared" si="7"/>
        <v>19</v>
      </c>
      <c r="F22" s="82">
        <v>1.261574074074074E-3</v>
      </c>
      <c r="G22" s="10">
        <f t="shared" si="4"/>
        <v>8</v>
      </c>
      <c r="H22" s="82">
        <v>2.4978009259259259E-3</v>
      </c>
      <c r="I22" s="10">
        <f t="shared" si="5"/>
        <v>18</v>
      </c>
      <c r="J22" s="82">
        <v>1.3346064814814815E-3</v>
      </c>
      <c r="K22" s="10">
        <f t="shared" si="6"/>
        <v>9</v>
      </c>
      <c r="L22" s="20"/>
      <c r="M22" s="10" t="str">
        <f>IF(L22&lt;&gt;"",RANK(L22,$L$3:$L$25,1),"")</f>
        <v/>
      </c>
      <c r="N22" s="11">
        <f t="shared" si="0"/>
        <v>54</v>
      </c>
      <c r="O22" s="10">
        <f t="shared" si="2"/>
        <v>14</v>
      </c>
      <c r="P22" s="32" t="str">
        <f>IF(A22&lt;&gt;"",A22,"")</f>
        <v>PEBBLEBROOK</v>
      </c>
      <c r="Q22" s="51"/>
    </row>
    <row r="23" spans="1:17" ht="18" x14ac:dyDescent="0.4">
      <c r="A23" s="105" t="s">
        <v>117</v>
      </c>
      <c r="B23" s="82"/>
      <c r="C23" s="24" t="str">
        <f t="shared" si="3"/>
        <v/>
      </c>
      <c r="D23" s="82">
        <v>3.6805555555555554E-3</v>
      </c>
      <c r="E23" s="24">
        <f t="shared" si="7"/>
        <v>6</v>
      </c>
      <c r="F23" s="82">
        <v>1.238425925925926E-3</v>
      </c>
      <c r="G23" s="24">
        <f t="shared" si="4"/>
        <v>6</v>
      </c>
      <c r="H23" s="82">
        <v>1.9393518518518518E-3</v>
      </c>
      <c r="I23" s="24">
        <f t="shared" si="5"/>
        <v>14</v>
      </c>
      <c r="J23" s="82">
        <v>1.3219907407407408E-3</v>
      </c>
      <c r="K23" s="24">
        <f t="shared" si="6"/>
        <v>8</v>
      </c>
      <c r="L23" s="56"/>
      <c r="M23" s="24" t="str">
        <f>IF(L23&lt;&gt;"",RANK(L23,$L$3:$L$25,1),"")</f>
        <v/>
      </c>
      <c r="N23" s="11">
        <f t="shared" si="0"/>
        <v>34</v>
      </c>
      <c r="O23" s="10">
        <f t="shared" si="2"/>
        <v>7</v>
      </c>
      <c r="P23" s="32" t="str">
        <f t="shared" ref="P23:P25" si="9">IF(A23&lt;&gt;"",A23,"")</f>
        <v>SOUTH COBB 1</v>
      </c>
      <c r="Q23" s="51"/>
    </row>
    <row r="24" spans="1:17" ht="18" x14ac:dyDescent="0.4">
      <c r="A24" s="105" t="s">
        <v>118</v>
      </c>
      <c r="B24" s="82"/>
      <c r="C24" s="24" t="str">
        <f t="shared" si="3"/>
        <v/>
      </c>
      <c r="D24" s="82">
        <v>4.7782407407407409E-3</v>
      </c>
      <c r="E24" s="24">
        <f t="shared" si="7"/>
        <v>20</v>
      </c>
      <c r="F24" s="82">
        <v>1.4351851851851852E-3</v>
      </c>
      <c r="G24" s="24">
        <f t="shared" si="4"/>
        <v>16</v>
      </c>
      <c r="H24" s="82">
        <v>2.4222222222222223E-3</v>
      </c>
      <c r="I24" s="24">
        <f t="shared" si="5"/>
        <v>16</v>
      </c>
      <c r="J24" s="82">
        <v>1.7097222222222223E-3</v>
      </c>
      <c r="K24" s="24">
        <f t="shared" si="6"/>
        <v>14</v>
      </c>
      <c r="L24" s="56"/>
      <c r="M24" s="24" t="str">
        <f>IF(L24&lt;&gt;"",RANK(L24,$L$3:$L$25,1),"")</f>
        <v/>
      </c>
      <c r="N24" s="11">
        <f t="shared" si="0"/>
        <v>66</v>
      </c>
      <c r="O24" s="10">
        <f t="shared" si="2"/>
        <v>18</v>
      </c>
      <c r="P24" s="32" t="str">
        <f t="shared" si="9"/>
        <v>SOUTH COBB 2</v>
      </c>
      <c r="Q24" s="51"/>
    </row>
    <row r="25" spans="1:17" ht="18" x14ac:dyDescent="0.4">
      <c r="A25" s="105" t="s">
        <v>120</v>
      </c>
      <c r="B25" s="82"/>
      <c r="C25" s="24" t="str">
        <f t="shared" si="3"/>
        <v/>
      </c>
      <c r="D25" s="82">
        <v>4.0081018518518521E-3</v>
      </c>
      <c r="E25" s="24">
        <f t="shared" si="7"/>
        <v>12</v>
      </c>
      <c r="F25" s="82">
        <v>1.3888888888888889E-3</v>
      </c>
      <c r="G25" s="24">
        <f t="shared" si="4"/>
        <v>14</v>
      </c>
      <c r="H25" s="82">
        <v>1.7318287037037037E-3</v>
      </c>
      <c r="I25" s="24">
        <f t="shared" si="5"/>
        <v>12</v>
      </c>
      <c r="J25" s="82">
        <v>1.3725694444444445E-3</v>
      </c>
      <c r="K25" s="24">
        <f t="shared" si="6"/>
        <v>10</v>
      </c>
      <c r="L25" s="56"/>
      <c r="M25" s="24" t="str">
        <f>IF(L25&lt;&gt;"",RANK(L25,$L$3:$L$25,1),"")</f>
        <v/>
      </c>
      <c r="N25" s="11">
        <f t="shared" si="0"/>
        <v>48</v>
      </c>
      <c r="O25" s="10">
        <f t="shared" si="2"/>
        <v>12</v>
      </c>
      <c r="P25" s="32" t="str">
        <f t="shared" si="9"/>
        <v>SOUTH PAULDING</v>
      </c>
      <c r="Q25" s="51"/>
    </row>
    <row r="26" spans="1:17" ht="18" x14ac:dyDescent="0.4">
      <c r="A26" s="25" t="s">
        <v>20</v>
      </c>
      <c r="B26" s="82"/>
      <c r="C26" s="27"/>
      <c r="D26" s="23"/>
      <c r="E26" s="27"/>
      <c r="F26" s="23"/>
      <c r="G26" s="27"/>
      <c r="H26" s="93"/>
      <c r="I26" s="27"/>
      <c r="J26" s="23"/>
      <c r="K26" s="27"/>
      <c r="L26" s="23"/>
      <c r="M26" s="27"/>
      <c r="N26" s="23"/>
      <c r="O26" s="27"/>
      <c r="P26" s="33"/>
      <c r="Q26" s="51"/>
    </row>
    <row r="27" spans="1:17" ht="18" x14ac:dyDescent="0.4">
      <c r="A27" s="44" t="s">
        <v>21</v>
      </c>
      <c r="B27" s="83"/>
      <c r="C27" s="27"/>
      <c r="D27" s="23"/>
      <c r="E27" s="27"/>
      <c r="F27" s="23"/>
      <c r="G27" s="27"/>
      <c r="H27" s="93"/>
      <c r="I27" s="27"/>
      <c r="J27" s="23"/>
      <c r="K27" s="27"/>
      <c r="L27" s="23"/>
      <c r="M27" s="27"/>
      <c r="N27" s="23"/>
      <c r="O27" s="27"/>
      <c r="P27" s="33"/>
      <c r="Q27" s="51"/>
    </row>
    <row r="28" spans="1:17" ht="18" x14ac:dyDescent="0.4">
      <c r="A28" s="26" t="s">
        <v>22</v>
      </c>
      <c r="B28" s="83"/>
      <c r="C28" s="27"/>
      <c r="D28" s="23"/>
      <c r="E28" s="27"/>
      <c r="F28" s="23"/>
      <c r="G28" s="27"/>
      <c r="H28" s="93"/>
      <c r="I28" s="27"/>
      <c r="J28" s="23"/>
      <c r="K28" s="27"/>
      <c r="L28" s="23"/>
      <c r="M28" s="27"/>
      <c r="N28" s="23"/>
      <c r="O28" s="27"/>
      <c r="P28" s="33"/>
      <c r="Q28" s="51"/>
    </row>
    <row r="29" spans="1:17" x14ac:dyDescent="0.35">
      <c r="A29" s="95" t="s">
        <v>23</v>
      </c>
    </row>
    <row r="31" spans="1:17" ht="18" x14ac:dyDescent="0.4">
      <c r="A31" s="103"/>
      <c r="D31" s="80"/>
      <c r="F31" s="80"/>
    </row>
    <row r="32" spans="1:17" ht="18" x14ac:dyDescent="0.4">
      <c r="A32" s="104" t="s">
        <v>113</v>
      </c>
      <c r="F32" s="80">
        <v>1.6898148148148148E-3</v>
      </c>
      <c r="H32" s="84">
        <v>2.5018518518518519E-3</v>
      </c>
      <c r="J32" s="80">
        <v>2.3611111111111111E-3</v>
      </c>
    </row>
  </sheetData>
  <pageMargins left="0.75" right="0.75" top="1.25" bottom="1" header="0.5" footer="0.5"/>
  <pageSetup scale="63" orientation="landscape" verticalDpi="599" r:id="rId1"/>
  <headerFooter alignWithMargins="0">
    <oddHeader>&amp;C&amp;"Arial,Bold"&amp;12JROTC Raider Meet Results - Mixed
North Paulding High School
19 SEP 2026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  <pageSetUpPr fitToPage="1"/>
  </sheetPr>
  <dimension ref="A1:Q29"/>
  <sheetViews>
    <sheetView view="pageLayout" zoomScale="70" zoomScaleNormal="100" zoomScalePageLayoutView="70" workbookViewId="0">
      <selection activeCell="F13" sqref="F13"/>
    </sheetView>
  </sheetViews>
  <sheetFormatPr defaultColWidth="8.81640625" defaultRowHeight="17.5" x14ac:dyDescent="0.35"/>
  <cols>
    <col min="1" max="1" width="27.81640625" style="9" bestFit="1" customWidth="1"/>
    <col min="2" max="2" width="14.26953125" style="86" bestFit="1" customWidth="1"/>
    <col min="3" max="3" width="4.81640625" style="9" customWidth="1"/>
    <col min="4" max="4" width="12.1796875" style="9" bestFit="1" customWidth="1"/>
    <col min="5" max="5" width="4.54296875" style="9" bestFit="1" customWidth="1"/>
    <col min="6" max="6" width="12.1796875" style="9" bestFit="1" customWidth="1"/>
    <col min="7" max="7" width="4.54296875" style="9" bestFit="1" customWidth="1"/>
    <col min="8" max="8" width="18" style="84" bestFit="1" customWidth="1"/>
    <col min="9" max="9" width="4.54296875" style="9" bestFit="1" customWidth="1"/>
    <col min="10" max="10" width="12.1796875" style="9" bestFit="1" customWidth="1"/>
    <col min="11" max="11" width="4.54296875" style="9" bestFit="1" customWidth="1"/>
    <col min="12" max="12" width="6.1796875" style="9" bestFit="1" customWidth="1"/>
    <col min="13" max="13" width="4" style="9" bestFit="1" customWidth="1"/>
    <col min="14" max="14" width="9.54296875" style="9" customWidth="1"/>
    <col min="15" max="15" width="10.7265625" style="9" customWidth="1"/>
    <col min="16" max="16" width="26.1796875" style="9" bestFit="1" customWidth="1"/>
    <col min="17" max="16384" width="8.81640625" style="9"/>
  </cols>
  <sheetData>
    <row r="1" spans="1:17" ht="18" thickBot="1" x14ac:dyDescent="0.4">
      <c r="A1" s="53"/>
      <c r="B1" s="85"/>
      <c r="C1" s="53"/>
      <c r="D1" s="53"/>
      <c r="E1" s="53"/>
      <c r="F1" s="53"/>
      <c r="G1" s="53"/>
      <c r="H1" s="81"/>
      <c r="I1" s="53"/>
      <c r="J1" s="53"/>
      <c r="K1" s="53"/>
      <c r="L1" s="53"/>
      <c r="M1" s="53"/>
      <c r="N1" s="53"/>
      <c r="O1" s="53"/>
      <c r="P1" s="53"/>
      <c r="Q1" s="53"/>
    </row>
    <row r="2" spans="1:17" s="75" customFormat="1" ht="45" customHeight="1" thickBot="1" x14ac:dyDescent="0.3">
      <c r="A2" s="59" t="s">
        <v>0</v>
      </c>
      <c r="B2" s="60" t="s">
        <v>1</v>
      </c>
      <c r="C2" s="61" t="s">
        <v>2</v>
      </c>
      <c r="D2" s="62" t="s">
        <v>3</v>
      </c>
      <c r="E2" s="63" t="s">
        <v>2</v>
      </c>
      <c r="F2" s="64" t="s">
        <v>4</v>
      </c>
      <c r="G2" s="65" t="s">
        <v>2</v>
      </c>
      <c r="H2" s="66" t="s">
        <v>5</v>
      </c>
      <c r="I2" s="67" t="s">
        <v>2</v>
      </c>
      <c r="J2" s="68" t="s">
        <v>6</v>
      </c>
      <c r="K2" s="69" t="s">
        <v>2</v>
      </c>
      <c r="L2" s="70" t="s">
        <v>7</v>
      </c>
      <c r="M2" s="71" t="s">
        <v>2</v>
      </c>
      <c r="N2" s="72" t="s">
        <v>8</v>
      </c>
      <c r="O2" s="77" t="s">
        <v>9</v>
      </c>
      <c r="P2" s="78" t="s">
        <v>0</v>
      </c>
      <c r="Q2" s="79" t="s">
        <v>10</v>
      </c>
    </row>
    <row r="3" spans="1:17" ht="18" x14ac:dyDescent="0.4">
      <c r="A3" s="29" t="s">
        <v>92</v>
      </c>
      <c r="B3" s="82"/>
      <c r="C3" s="10" t="str">
        <f>IF(B3&lt;&gt;"",RANK(B3,$B$3:$B$25,1),"")</f>
        <v/>
      </c>
      <c r="D3" s="107">
        <v>4.1655092592592591E-2</v>
      </c>
      <c r="E3" s="10">
        <f>IF(D3&lt;&gt;"",RANK(D3,$D$3:$D$25,1),"")</f>
        <v>10</v>
      </c>
      <c r="F3" s="82">
        <v>2.0717592592592593E-3</v>
      </c>
      <c r="G3" s="10">
        <f>IF(F3&lt;&gt;"",RANK(F3,$F$3:$F$25,1),"")</f>
        <v>10</v>
      </c>
      <c r="H3" s="82">
        <v>1.6836805555555555E-3</v>
      </c>
      <c r="I3" s="10">
        <f>IF(H3&lt;&gt;"",RANK(H3,$H$3:$H$25,1),"")</f>
        <v>7</v>
      </c>
      <c r="J3" s="82">
        <v>1.5834490740740741E-3</v>
      </c>
      <c r="K3" s="10">
        <f>IF(J3&lt;&gt;"",RANK(J3,$J$3:$J$25,1),"")</f>
        <v>10</v>
      </c>
      <c r="L3" s="22"/>
      <c r="M3" s="10" t="str">
        <f>IF(L3&lt;&gt;"",RANK(L3,$L$3:$L$25,1),"")</f>
        <v/>
      </c>
      <c r="N3" s="11">
        <f>SUM(C3,E3,G3,I3,K3,M3)</f>
        <v>37</v>
      </c>
      <c r="O3" s="10">
        <f>IF(N3&lt;&gt;"",RANK(N3,$N$3:$N$25,1),"")</f>
        <v>10</v>
      </c>
      <c r="P3" s="32" t="str">
        <f t="shared" ref="P3:P25" si="0">IF(A3&lt;&gt;"",A3,"")</f>
        <v>ALEXANDER</v>
      </c>
      <c r="Q3" s="54"/>
    </row>
    <row r="4" spans="1:17" ht="18" x14ac:dyDescent="0.4">
      <c r="A4" s="105" t="s">
        <v>93</v>
      </c>
      <c r="B4" s="82"/>
      <c r="C4" s="10" t="str">
        <f t="shared" ref="C4:C25" si="1">IF(B4&lt;&gt;"",RANK(B4,$B$3:$B$25,1),"")</f>
        <v/>
      </c>
      <c r="D4" s="82">
        <v>3.4291666666666663E-3</v>
      </c>
      <c r="E4" s="10">
        <f t="shared" ref="E4:E25" si="2">IF(D4&lt;&gt;"",RANK(D4,$D$3:$D$25,1),"")</f>
        <v>2</v>
      </c>
      <c r="F4" s="82">
        <v>1.3078703703703703E-3</v>
      </c>
      <c r="G4" s="10">
        <f t="shared" ref="G4:G25" si="3">IF(F4&lt;&gt;"",RANK(F4,$F$3:$F$25,1),"")</f>
        <v>2</v>
      </c>
      <c r="H4" s="82">
        <v>1.9640046296296298E-3</v>
      </c>
      <c r="I4" s="10">
        <f t="shared" ref="I4:I25" si="4">IF(H4&lt;&gt;"",RANK(H4,$H$3:$H$25,1),"")</f>
        <v>8</v>
      </c>
      <c r="J4" s="82">
        <v>9.0891203703703707E-4</v>
      </c>
      <c r="K4" s="10">
        <f>IF(J4&lt;&gt;"",RANK(J4,$J$3:$J$25,1),"")</f>
        <v>1</v>
      </c>
      <c r="L4" s="20"/>
      <c r="M4" s="10" t="str">
        <f t="shared" ref="M4:M25" si="5">IF(L4&lt;&gt;"",RANK(L4,$L$3:$L$25,1),"")</f>
        <v/>
      </c>
      <c r="N4" s="11">
        <f t="shared" ref="N4:N25" si="6">SUM(C4,E4,G4,I4,K4,M4)</f>
        <v>13</v>
      </c>
      <c r="O4" s="10">
        <f t="shared" ref="O4:O25" si="7">IF(N4&lt;&gt;"",RANK(N4,$N$3:$N$25,1),"")</f>
        <v>3</v>
      </c>
      <c r="P4" s="32" t="str">
        <f t="shared" si="0"/>
        <v>CAMPBELL</v>
      </c>
      <c r="Q4" s="55"/>
    </row>
    <row r="5" spans="1:17" ht="18" x14ac:dyDescent="0.4">
      <c r="A5" s="29" t="s">
        <v>119</v>
      </c>
      <c r="B5" s="82"/>
      <c r="C5" s="10" t="str">
        <f t="shared" si="1"/>
        <v/>
      </c>
      <c r="D5" s="82">
        <v>4.1655092592592598E-2</v>
      </c>
      <c r="E5" s="10">
        <f t="shared" si="2"/>
        <v>11</v>
      </c>
      <c r="F5" s="82">
        <v>4.1655092592592598E-2</v>
      </c>
      <c r="G5" s="10">
        <f t="shared" si="3"/>
        <v>11</v>
      </c>
      <c r="H5" s="82">
        <v>4.1655092592592598E-2</v>
      </c>
      <c r="I5" s="10">
        <f t="shared" si="4"/>
        <v>11</v>
      </c>
      <c r="J5" s="82">
        <v>4.1655092592592598E-2</v>
      </c>
      <c r="K5" s="10">
        <f t="shared" ref="K5:K25" si="8">IF(J5&lt;&gt;"",RANK(J5,$J$3:$J$25,1),"")</f>
        <v>11</v>
      </c>
      <c r="L5" s="20"/>
      <c r="M5" s="10" t="str">
        <f t="shared" si="5"/>
        <v/>
      </c>
      <c r="N5" s="11">
        <f t="shared" si="6"/>
        <v>44</v>
      </c>
      <c r="O5" s="10">
        <f t="shared" si="7"/>
        <v>11</v>
      </c>
      <c r="P5" s="32" t="str">
        <f t="shared" si="0"/>
        <v>CARROLLTON</v>
      </c>
      <c r="Q5" s="55"/>
    </row>
    <row r="6" spans="1:17" ht="18" x14ac:dyDescent="0.4">
      <c r="A6" s="105" t="s">
        <v>105</v>
      </c>
      <c r="B6" s="82"/>
      <c r="C6" s="10" t="str">
        <f t="shared" si="1"/>
        <v/>
      </c>
      <c r="D6" s="82">
        <v>3.9778935185185186E-3</v>
      </c>
      <c r="E6" s="10">
        <f t="shared" si="2"/>
        <v>5</v>
      </c>
      <c r="F6" s="82">
        <v>1.3657407407407407E-3</v>
      </c>
      <c r="G6" s="10">
        <f t="shared" si="3"/>
        <v>4</v>
      </c>
      <c r="H6" s="82">
        <v>1.2869212962962962E-3</v>
      </c>
      <c r="I6" s="10">
        <f t="shared" si="4"/>
        <v>5</v>
      </c>
      <c r="J6" s="82">
        <v>1.2467592592592593E-3</v>
      </c>
      <c r="K6" s="10">
        <f t="shared" si="8"/>
        <v>5</v>
      </c>
      <c r="L6" s="20"/>
      <c r="M6" s="10" t="str">
        <f t="shared" si="5"/>
        <v/>
      </c>
      <c r="N6" s="11">
        <f t="shared" si="6"/>
        <v>19</v>
      </c>
      <c r="O6" s="10">
        <f t="shared" si="7"/>
        <v>5</v>
      </c>
      <c r="P6" s="32" t="str">
        <f t="shared" si="0"/>
        <v>CHEROKEE</v>
      </c>
      <c r="Q6" s="55"/>
    </row>
    <row r="7" spans="1:17" ht="18" x14ac:dyDescent="0.4">
      <c r="A7" s="29" t="s">
        <v>95</v>
      </c>
      <c r="B7" s="82"/>
      <c r="C7" s="10" t="str">
        <f t="shared" si="1"/>
        <v/>
      </c>
      <c r="D7" s="82">
        <v>4.1655092592592598E-2</v>
      </c>
      <c r="E7" s="10">
        <f t="shared" si="2"/>
        <v>11</v>
      </c>
      <c r="F7" s="82">
        <v>4.1655092592592598E-2</v>
      </c>
      <c r="G7" s="10">
        <f t="shared" si="3"/>
        <v>11</v>
      </c>
      <c r="H7" s="82">
        <v>4.1655092592592598E-2</v>
      </c>
      <c r="I7" s="10">
        <f t="shared" si="4"/>
        <v>11</v>
      </c>
      <c r="J7" s="82">
        <v>4.1655092592592598E-2</v>
      </c>
      <c r="K7" s="10">
        <f t="shared" si="8"/>
        <v>11</v>
      </c>
      <c r="L7" s="20"/>
      <c r="M7" s="10" t="str">
        <f t="shared" si="5"/>
        <v/>
      </c>
      <c r="N7" s="11">
        <f t="shared" si="6"/>
        <v>44</v>
      </c>
      <c r="O7" s="10">
        <f t="shared" si="7"/>
        <v>11</v>
      </c>
      <c r="P7" s="32" t="str">
        <f t="shared" si="0"/>
        <v>EAST PAULDING</v>
      </c>
      <c r="Q7" s="55"/>
    </row>
    <row r="8" spans="1:17" ht="18" x14ac:dyDescent="0.4">
      <c r="A8" s="105" t="s">
        <v>98</v>
      </c>
      <c r="B8" s="82"/>
      <c r="C8" s="10" t="str">
        <f t="shared" si="1"/>
        <v/>
      </c>
      <c r="D8" s="82">
        <v>3.5847222222222226E-3</v>
      </c>
      <c r="E8" s="10">
        <f t="shared" si="2"/>
        <v>4</v>
      </c>
      <c r="F8" s="82">
        <v>1.3310185185185185E-3</v>
      </c>
      <c r="G8" s="10">
        <f t="shared" si="3"/>
        <v>3</v>
      </c>
      <c r="H8" s="82">
        <v>9.8634259259259248E-4</v>
      </c>
      <c r="I8" s="10">
        <f t="shared" si="4"/>
        <v>2</v>
      </c>
      <c r="J8" s="82">
        <v>1.0427083333333334E-3</v>
      </c>
      <c r="K8" s="10">
        <f>IF(J8&lt;&gt;"",RANK(J8,$J$3:$J$25,1),"")</f>
        <v>3</v>
      </c>
      <c r="L8" s="20"/>
      <c r="M8" s="10" t="str">
        <f t="shared" si="5"/>
        <v/>
      </c>
      <c r="N8" s="11">
        <f t="shared" si="6"/>
        <v>12</v>
      </c>
      <c r="O8" s="10">
        <f t="shared" si="7"/>
        <v>2</v>
      </c>
      <c r="P8" s="32" t="str">
        <f t="shared" si="0"/>
        <v>ETOWAH 1</v>
      </c>
      <c r="Q8" s="55"/>
    </row>
    <row r="9" spans="1:17" ht="18" x14ac:dyDescent="0.4">
      <c r="A9" s="105" t="s">
        <v>99</v>
      </c>
      <c r="B9" s="82"/>
      <c r="C9" s="10" t="str">
        <f t="shared" si="1"/>
        <v/>
      </c>
      <c r="D9" s="82">
        <v>4.2328703703703703E-3</v>
      </c>
      <c r="E9" s="10">
        <f t="shared" si="2"/>
        <v>6</v>
      </c>
      <c r="F9" s="82">
        <v>1.8518518518518519E-3</v>
      </c>
      <c r="G9" s="10">
        <f t="shared" si="3"/>
        <v>8</v>
      </c>
      <c r="H9" s="82">
        <v>1.1737268518518518E-3</v>
      </c>
      <c r="I9" s="10">
        <f t="shared" si="4"/>
        <v>4</v>
      </c>
      <c r="J9" s="82">
        <v>1.3614583333333332E-3</v>
      </c>
      <c r="K9" s="10">
        <f t="shared" si="8"/>
        <v>6</v>
      </c>
      <c r="L9" s="20"/>
      <c r="M9" s="10" t="str">
        <f t="shared" si="5"/>
        <v/>
      </c>
      <c r="N9" s="11">
        <f t="shared" si="6"/>
        <v>24</v>
      </c>
      <c r="O9" s="10">
        <f t="shared" si="7"/>
        <v>6</v>
      </c>
      <c r="P9" s="32" t="str">
        <f t="shared" si="0"/>
        <v>ETOWAH 2</v>
      </c>
      <c r="Q9" s="55"/>
    </row>
    <row r="10" spans="1:17" ht="18" x14ac:dyDescent="0.4">
      <c r="A10" s="105" t="s">
        <v>96</v>
      </c>
      <c r="B10" s="82"/>
      <c r="C10" s="10" t="str">
        <f t="shared" si="1"/>
        <v/>
      </c>
      <c r="D10" s="82">
        <v>5.3645833333333332E-3</v>
      </c>
      <c r="E10" s="10">
        <f t="shared" si="2"/>
        <v>8</v>
      </c>
      <c r="F10" s="82">
        <v>1.8402777777777777E-3</v>
      </c>
      <c r="G10" s="10">
        <f t="shared" si="3"/>
        <v>7</v>
      </c>
      <c r="H10" s="82">
        <v>2.3255787037037038E-3</v>
      </c>
      <c r="I10" s="10">
        <f t="shared" si="4"/>
        <v>9</v>
      </c>
      <c r="J10" s="82">
        <v>1.374074074074074E-3</v>
      </c>
      <c r="K10" s="10">
        <f t="shared" si="8"/>
        <v>7</v>
      </c>
      <c r="L10" s="20"/>
      <c r="M10" s="10" t="str">
        <f t="shared" si="5"/>
        <v/>
      </c>
      <c r="N10" s="11">
        <f t="shared" si="6"/>
        <v>31</v>
      </c>
      <c r="O10" s="10">
        <f t="shared" si="7"/>
        <v>7</v>
      </c>
      <c r="P10" s="32" t="str">
        <f t="shared" si="0"/>
        <v>HIRAM</v>
      </c>
      <c r="Q10" s="55"/>
    </row>
    <row r="11" spans="1:17" ht="18" x14ac:dyDescent="0.4">
      <c r="A11" s="105" t="s">
        <v>14</v>
      </c>
      <c r="B11" s="82"/>
      <c r="C11" s="10" t="str">
        <f t="shared" si="1"/>
        <v/>
      </c>
      <c r="D11" s="82">
        <v>3.1934027777777772E-3</v>
      </c>
      <c r="E11" s="10">
        <f t="shared" si="2"/>
        <v>1</v>
      </c>
      <c r="F11" s="82">
        <v>1.6898148148148148E-3</v>
      </c>
      <c r="G11" s="10">
        <f t="shared" si="3"/>
        <v>6</v>
      </c>
      <c r="H11" s="82">
        <v>1.059375E-3</v>
      </c>
      <c r="I11" s="10">
        <f t="shared" si="4"/>
        <v>3</v>
      </c>
      <c r="J11" s="82">
        <v>1.1866898148148149E-3</v>
      </c>
      <c r="K11" s="10">
        <f t="shared" si="8"/>
        <v>4</v>
      </c>
      <c r="L11" s="20"/>
      <c r="M11" s="10" t="str">
        <f t="shared" si="5"/>
        <v/>
      </c>
      <c r="N11" s="11">
        <f t="shared" si="6"/>
        <v>14</v>
      </c>
      <c r="O11" s="10">
        <f t="shared" si="7"/>
        <v>4</v>
      </c>
      <c r="P11" s="32" t="str">
        <f t="shared" si="0"/>
        <v>OSBORNE</v>
      </c>
      <c r="Q11" s="55"/>
    </row>
    <row r="12" spans="1:17" ht="18" x14ac:dyDescent="0.4">
      <c r="A12" s="105" t="s">
        <v>91</v>
      </c>
      <c r="B12" s="82"/>
      <c r="C12" s="10" t="str">
        <f t="shared" si="1"/>
        <v/>
      </c>
      <c r="D12" s="82">
        <v>4.5460648148148144E-3</v>
      </c>
      <c r="E12" s="10">
        <f t="shared" si="2"/>
        <v>7</v>
      </c>
      <c r="F12" s="82">
        <v>1.9907407407407408E-3</v>
      </c>
      <c r="G12" s="10">
        <f t="shared" si="3"/>
        <v>9</v>
      </c>
      <c r="H12" s="82">
        <v>1.596412037037037E-3</v>
      </c>
      <c r="I12" s="10">
        <f t="shared" si="4"/>
        <v>6</v>
      </c>
      <c r="J12" s="82">
        <v>1.5665509259259259E-3</v>
      </c>
      <c r="K12" s="10">
        <f t="shared" si="8"/>
        <v>9</v>
      </c>
      <c r="L12" s="20"/>
      <c r="M12" s="10" t="str">
        <f t="shared" si="5"/>
        <v/>
      </c>
      <c r="N12" s="11">
        <f t="shared" si="6"/>
        <v>31</v>
      </c>
      <c r="O12" s="10">
        <f t="shared" si="7"/>
        <v>7</v>
      </c>
      <c r="P12" s="32" t="str">
        <f t="shared" si="0"/>
        <v>PAULDING COUNTY</v>
      </c>
      <c r="Q12" s="55"/>
    </row>
    <row r="13" spans="1:17" ht="18" x14ac:dyDescent="0.4">
      <c r="A13" s="29" t="s">
        <v>25</v>
      </c>
      <c r="B13" s="82"/>
      <c r="C13" s="10" t="str">
        <f t="shared" si="1"/>
        <v/>
      </c>
      <c r="D13" s="82">
        <v>5.4047453703703705E-3</v>
      </c>
      <c r="E13" s="10">
        <f t="shared" si="2"/>
        <v>9</v>
      </c>
      <c r="F13" s="82">
        <v>1.6782407407407408E-3</v>
      </c>
      <c r="G13" s="10">
        <f t="shared" si="3"/>
        <v>5</v>
      </c>
      <c r="H13" s="107">
        <v>4.1655092592592591E-2</v>
      </c>
      <c r="I13" s="10">
        <f t="shared" si="4"/>
        <v>10</v>
      </c>
      <c r="J13" s="82">
        <v>1.4949074074074075E-3</v>
      </c>
      <c r="K13" s="10">
        <f t="shared" si="8"/>
        <v>8</v>
      </c>
      <c r="L13" s="20"/>
      <c r="M13" s="10" t="str">
        <f t="shared" si="5"/>
        <v/>
      </c>
      <c r="N13" s="11">
        <f t="shared" si="6"/>
        <v>32</v>
      </c>
      <c r="O13" s="10">
        <f t="shared" si="7"/>
        <v>9</v>
      </c>
      <c r="P13" s="32" t="str">
        <f t="shared" si="0"/>
        <v>PEBBLEBROOK</v>
      </c>
      <c r="Q13" s="55"/>
    </row>
    <row r="14" spans="1:17" ht="18" x14ac:dyDescent="0.4">
      <c r="A14" s="105" t="s">
        <v>107</v>
      </c>
      <c r="B14" s="82"/>
      <c r="C14" s="10" t="str">
        <f t="shared" si="1"/>
        <v/>
      </c>
      <c r="D14" s="82">
        <v>3.5663194444444444E-3</v>
      </c>
      <c r="E14" s="10">
        <f t="shared" si="2"/>
        <v>3</v>
      </c>
      <c r="F14" s="82">
        <v>1.1342592592592593E-3</v>
      </c>
      <c r="G14" s="10">
        <f t="shared" si="3"/>
        <v>1</v>
      </c>
      <c r="H14" s="82">
        <v>7.3680555555555554E-4</v>
      </c>
      <c r="I14" s="10">
        <f t="shared" si="4"/>
        <v>1</v>
      </c>
      <c r="J14" s="82">
        <v>9.5740740740740736E-4</v>
      </c>
      <c r="K14" s="10">
        <f t="shared" si="8"/>
        <v>2</v>
      </c>
      <c r="L14" s="20"/>
      <c r="M14" s="10" t="str">
        <f t="shared" si="5"/>
        <v/>
      </c>
      <c r="N14" s="11">
        <f t="shared" si="6"/>
        <v>7</v>
      </c>
      <c r="O14" s="10">
        <f t="shared" si="7"/>
        <v>1</v>
      </c>
      <c r="P14" s="32" t="str">
        <f t="shared" si="0"/>
        <v>VETERANS</v>
      </c>
      <c r="Q14" s="55"/>
    </row>
    <row r="15" spans="1:17" ht="18" x14ac:dyDescent="0.4">
      <c r="A15" s="96" t="s">
        <v>17</v>
      </c>
      <c r="B15" s="97">
        <v>4.1655092592592598E-2</v>
      </c>
      <c r="C15" s="98">
        <f t="shared" si="1"/>
        <v>1</v>
      </c>
      <c r="D15" s="97">
        <v>4.1655092592592598E-2</v>
      </c>
      <c r="E15" s="98">
        <f t="shared" si="2"/>
        <v>11</v>
      </c>
      <c r="F15" s="97">
        <v>4.1655092592592598E-2</v>
      </c>
      <c r="G15" s="98">
        <f t="shared" si="3"/>
        <v>11</v>
      </c>
      <c r="H15" s="97">
        <v>4.1655092592592598E-2</v>
      </c>
      <c r="I15" s="98">
        <f t="shared" si="4"/>
        <v>11</v>
      </c>
      <c r="J15" s="97">
        <v>4.1655092592592598E-2</v>
      </c>
      <c r="K15" s="10">
        <f t="shared" si="8"/>
        <v>11</v>
      </c>
      <c r="L15" s="20"/>
      <c r="M15" s="10" t="str">
        <f t="shared" si="5"/>
        <v/>
      </c>
      <c r="N15" s="11">
        <f t="shared" si="6"/>
        <v>45</v>
      </c>
      <c r="O15" s="10">
        <f t="shared" si="7"/>
        <v>13</v>
      </c>
      <c r="P15" s="102" t="str">
        <f t="shared" si="0"/>
        <v>EMPTY 3</v>
      </c>
      <c r="Q15" s="55"/>
    </row>
    <row r="16" spans="1:17" ht="18" x14ac:dyDescent="0.4">
      <c r="A16" s="96" t="s">
        <v>18</v>
      </c>
      <c r="B16" s="97">
        <v>4.1655092592592598E-2</v>
      </c>
      <c r="C16" s="98">
        <f t="shared" si="1"/>
        <v>1</v>
      </c>
      <c r="D16" s="97">
        <v>4.1655092592592598E-2</v>
      </c>
      <c r="E16" s="98">
        <f t="shared" si="2"/>
        <v>11</v>
      </c>
      <c r="F16" s="97">
        <v>4.1655092592592598E-2</v>
      </c>
      <c r="G16" s="98">
        <f t="shared" si="3"/>
        <v>11</v>
      </c>
      <c r="H16" s="97">
        <v>4.1655092592592598E-2</v>
      </c>
      <c r="I16" s="98">
        <f t="shared" si="4"/>
        <v>11</v>
      </c>
      <c r="J16" s="97">
        <v>4.1655092592592598E-2</v>
      </c>
      <c r="K16" s="10">
        <f>IF(J16&lt;&gt;"",RANK(J16,$J$3:$J$25,1),"")</f>
        <v>11</v>
      </c>
      <c r="L16" s="20"/>
      <c r="M16" s="10" t="str">
        <f t="shared" si="5"/>
        <v/>
      </c>
      <c r="N16" s="11">
        <f t="shared" si="6"/>
        <v>45</v>
      </c>
      <c r="O16" s="10">
        <f t="shared" si="7"/>
        <v>13</v>
      </c>
      <c r="P16" s="102" t="str">
        <f t="shared" si="0"/>
        <v>EMPTY 4</v>
      </c>
      <c r="Q16" s="55"/>
    </row>
    <row r="17" spans="1:17" ht="18" x14ac:dyDescent="0.4">
      <c r="A17" s="99" t="s">
        <v>19</v>
      </c>
      <c r="B17" s="97">
        <v>4.1655092592592598E-2</v>
      </c>
      <c r="C17" s="98">
        <f t="shared" si="1"/>
        <v>1</v>
      </c>
      <c r="D17" s="97">
        <v>4.1655092592592598E-2</v>
      </c>
      <c r="E17" s="98">
        <f t="shared" si="2"/>
        <v>11</v>
      </c>
      <c r="F17" s="97">
        <v>4.1655092592592598E-2</v>
      </c>
      <c r="G17" s="98">
        <f t="shared" si="3"/>
        <v>11</v>
      </c>
      <c r="H17" s="97">
        <v>4.1655092592592598E-2</v>
      </c>
      <c r="I17" s="98">
        <f t="shared" si="4"/>
        <v>11</v>
      </c>
      <c r="J17" s="97">
        <v>4.1655092592592598E-2</v>
      </c>
      <c r="K17" s="10">
        <f t="shared" si="8"/>
        <v>11</v>
      </c>
      <c r="L17" s="20"/>
      <c r="M17" s="10" t="str">
        <f t="shared" si="5"/>
        <v/>
      </c>
      <c r="N17" s="11">
        <f t="shared" si="6"/>
        <v>45</v>
      </c>
      <c r="O17" s="10">
        <f t="shared" si="7"/>
        <v>13</v>
      </c>
      <c r="P17" s="102" t="str">
        <f t="shared" si="0"/>
        <v>EMPTY 5</v>
      </c>
      <c r="Q17" s="55"/>
    </row>
    <row r="18" spans="1:17" ht="18" x14ac:dyDescent="0.4">
      <c r="A18" s="96" t="s">
        <v>12</v>
      </c>
      <c r="B18" s="97">
        <v>4.1655092592592598E-2</v>
      </c>
      <c r="C18" s="98">
        <f t="shared" si="1"/>
        <v>1</v>
      </c>
      <c r="D18" s="97">
        <v>4.1655092592592598E-2</v>
      </c>
      <c r="E18" s="98">
        <f t="shared" si="2"/>
        <v>11</v>
      </c>
      <c r="F18" s="97">
        <v>4.1655092592592598E-2</v>
      </c>
      <c r="G18" s="98">
        <f t="shared" si="3"/>
        <v>11</v>
      </c>
      <c r="H18" s="97">
        <v>4.1655092592592598E-2</v>
      </c>
      <c r="I18" s="98">
        <f t="shared" si="4"/>
        <v>11</v>
      </c>
      <c r="J18" s="97">
        <v>4.1655092592592598E-2</v>
      </c>
      <c r="K18" s="10">
        <f t="shared" si="8"/>
        <v>11</v>
      </c>
      <c r="L18" s="20"/>
      <c r="M18" s="10" t="str">
        <f t="shared" si="5"/>
        <v/>
      </c>
      <c r="N18" s="11">
        <f t="shared" si="6"/>
        <v>45</v>
      </c>
      <c r="O18" s="10">
        <f t="shared" si="7"/>
        <v>13</v>
      </c>
      <c r="P18" s="102" t="str">
        <f t="shared" si="0"/>
        <v>EMPTY 6</v>
      </c>
      <c r="Q18" s="55"/>
    </row>
    <row r="19" spans="1:17" ht="18" x14ac:dyDescent="0.4">
      <c r="A19" s="96" t="s">
        <v>26</v>
      </c>
      <c r="B19" s="97">
        <v>4.1655092592592598E-2</v>
      </c>
      <c r="C19" s="98">
        <f t="shared" si="1"/>
        <v>1</v>
      </c>
      <c r="D19" s="97">
        <v>4.1655092592592598E-2</v>
      </c>
      <c r="E19" s="98">
        <f t="shared" si="2"/>
        <v>11</v>
      </c>
      <c r="F19" s="97">
        <v>4.1655092592592598E-2</v>
      </c>
      <c r="G19" s="98">
        <f t="shared" si="3"/>
        <v>11</v>
      </c>
      <c r="H19" s="97">
        <v>4.1655092592592598E-2</v>
      </c>
      <c r="I19" s="98">
        <f t="shared" si="4"/>
        <v>11</v>
      </c>
      <c r="J19" s="100">
        <v>4.1655092592592598E-2</v>
      </c>
      <c r="K19" s="10">
        <f t="shared" si="8"/>
        <v>11</v>
      </c>
      <c r="L19" s="20"/>
      <c r="M19" s="10" t="str">
        <f t="shared" si="5"/>
        <v/>
      </c>
      <c r="N19" s="11">
        <f t="shared" si="6"/>
        <v>45</v>
      </c>
      <c r="O19" s="10">
        <f t="shared" si="7"/>
        <v>13</v>
      </c>
      <c r="P19" s="102" t="str">
        <f t="shared" si="0"/>
        <v>EMPTY 7</v>
      </c>
      <c r="Q19" s="55"/>
    </row>
    <row r="20" spans="1:17" ht="18" x14ac:dyDescent="0.4">
      <c r="A20" s="101" t="s">
        <v>15</v>
      </c>
      <c r="B20" s="97">
        <v>4.1655092592592598E-2</v>
      </c>
      <c r="C20" s="98">
        <f t="shared" si="1"/>
        <v>1</v>
      </c>
      <c r="D20" s="97">
        <v>4.1655092592592598E-2</v>
      </c>
      <c r="E20" s="98">
        <f t="shared" si="2"/>
        <v>11</v>
      </c>
      <c r="F20" s="97">
        <v>4.1655092592592598E-2</v>
      </c>
      <c r="G20" s="98">
        <f t="shared" si="3"/>
        <v>11</v>
      </c>
      <c r="H20" s="97">
        <v>4.1655092592592598E-2</v>
      </c>
      <c r="I20" s="98">
        <f t="shared" si="4"/>
        <v>11</v>
      </c>
      <c r="J20" s="100">
        <v>4.1655092592592598E-2</v>
      </c>
      <c r="K20" s="10">
        <f t="shared" si="8"/>
        <v>11</v>
      </c>
      <c r="L20" s="20"/>
      <c r="M20" s="10" t="str">
        <f t="shared" si="5"/>
        <v/>
      </c>
      <c r="N20" s="11">
        <f t="shared" si="6"/>
        <v>45</v>
      </c>
      <c r="O20" s="10">
        <f t="shared" si="7"/>
        <v>13</v>
      </c>
      <c r="P20" s="102" t="str">
        <f t="shared" si="0"/>
        <v>EMPTY 8</v>
      </c>
      <c r="Q20" s="55"/>
    </row>
    <row r="21" spans="1:17" ht="18" x14ac:dyDescent="0.4">
      <c r="A21" s="99" t="s">
        <v>16</v>
      </c>
      <c r="B21" s="97">
        <v>4.1655092592592598E-2</v>
      </c>
      <c r="C21" s="98">
        <f t="shared" si="1"/>
        <v>1</v>
      </c>
      <c r="D21" s="97">
        <v>4.1655092592592598E-2</v>
      </c>
      <c r="E21" s="98">
        <f t="shared" si="2"/>
        <v>11</v>
      </c>
      <c r="F21" s="97">
        <v>4.1655092592592598E-2</v>
      </c>
      <c r="G21" s="98">
        <f t="shared" si="3"/>
        <v>11</v>
      </c>
      <c r="H21" s="97">
        <v>4.1655092592592598E-2</v>
      </c>
      <c r="I21" s="98">
        <f t="shared" si="4"/>
        <v>11</v>
      </c>
      <c r="J21" s="100">
        <v>4.1655092592592598E-2</v>
      </c>
      <c r="K21" s="10">
        <f t="shared" si="8"/>
        <v>11</v>
      </c>
      <c r="L21" s="20"/>
      <c r="M21" s="10" t="str">
        <f t="shared" si="5"/>
        <v/>
      </c>
      <c r="N21" s="11">
        <f t="shared" si="6"/>
        <v>45</v>
      </c>
      <c r="O21" s="10">
        <f t="shared" si="7"/>
        <v>13</v>
      </c>
      <c r="P21" s="102" t="str">
        <f t="shared" si="0"/>
        <v>EMPTY 9</v>
      </c>
      <c r="Q21" s="55"/>
    </row>
    <row r="22" spans="1:17" ht="18" x14ac:dyDescent="0.4">
      <c r="A22" s="99" t="s">
        <v>11</v>
      </c>
      <c r="B22" s="97">
        <v>4.1655092592592598E-2</v>
      </c>
      <c r="C22" s="98">
        <f t="shared" si="1"/>
        <v>1</v>
      </c>
      <c r="D22" s="97">
        <v>4.1655092592592598E-2</v>
      </c>
      <c r="E22" s="98">
        <f t="shared" si="2"/>
        <v>11</v>
      </c>
      <c r="F22" s="97">
        <v>4.1655092592592598E-2</v>
      </c>
      <c r="G22" s="98">
        <f t="shared" si="3"/>
        <v>11</v>
      </c>
      <c r="H22" s="97">
        <v>4.1655092592592598E-2</v>
      </c>
      <c r="I22" s="98">
        <f t="shared" si="4"/>
        <v>11</v>
      </c>
      <c r="J22" s="100">
        <v>4.1655092592592598E-2</v>
      </c>
      <c r="K22" s="10">
        <f t="shared" si="8"/>
        <v>11</v>
      </c>
      <c r="L22" s="20"/>
      <c r="M22" s="10" t="str">
        <f t="shared" si="5"/>
        <v/>
      </c>
      <c r="N22" s="11">
        <f t="shared" si="6"/>
        <v>45</v>
      </c>
      <c r="O22" s="10">
        <f t="shared" si="7"/>
        <v>13</v>
      </c>
      <c r="P22" s="102" t="str">
        <f t="shared" si="0"/>
        <v>EMPTY 10</v>
      </c>
      <c r="Q22" s="55"/>
    </row>
    <row r="23" spans="1:17" ht="18" x14ac:dyDescent="0.4">
      <c r="A23" s="99" t="s">
        <v>27</v>
      </c>
      <c r="B23" s="97">
        <v>4.1655092592592598E-2</v>
      </c>
      <c r="C23" s="98">
        <f t="shared" si="1"/>
        <v>1</v>
      </c>
      <c r="D23" s="97">
        <v>4.1655092592592598E-2</v>
      </c>
      <c r="E23" s="98">
        <f t="shared" si="2"/>
        <v>11</v>
      </c>
      <c r="F23" s="97">
        <v>4.1655092592592598E-2</v>
      </c>
      <c r="G23" s="98">
        <f t="shared" si="3"/>
        <v>11</v>
      </c>
      <c r="H23" s="97">
        <v>4.1655092592592598E-2</v>
      </c>
      <c r="I23" s="98">
        <f t="shared" si="4"/>
        <v>11</v>
      </c>
      <c r="J23" s="100">
        <v>4.1655092592592598E-2</v>
      </c>
      <c r="K23" s="10">
        <f t="shared" si="8"/>
        <v>11</v>
      </c>
      <c r="L23" s="20"/>
      <c r="M23" s="10" t="str">
        <f t="shared" si="5"/>
        <v/>
      </c>
      <c r="N23" s="11">
        <f t="shared" si="6"/>
        <v>45</v>
      </c>
      <c r="O23" s="10">
        <f t="shared" si="7"/>
        <v>13</v>
      </c>
      <c r="P23" s="102" t="str">
        <f t="shared" si="0"/>
        <v>EMPTY 11</v>
      </c>
      <c r="Q23" s="55"/>
    </row>
    <row r="24" spans="1:17" ht="18" x14ac:dyDescent="0.4">
      <c r="A24" s="96" t="s">
        <v>28</v>
      </c>
      <c r="B24" s="97">
        <v>4.1655092592592598E-2</v>
      </c>
      <c r="C24" s="98">
        <f t="shared" si="1"/>
        <v>1</v>
      </c>
      <c r="D24" s="97">
        <v>4.1655092592592598E-2</v>
      </c>
      <c r="E24" s="98">
        <f t="shared" si="2"/>
        <v>11</v>
      </c>
      <c r="F24" s="97">
        <v>4.1655092592592598E-2</v>
      </c>
      <c r="G24" s="98">
        <f t="shared" si="3"/>
        <v>11</v>
      </c>
      <c r="H24" s="97">
        <v>4.1655092592592598E-2</v>
      </c>
      <c r="I24" s="98">
        <f t="shared" si="4"/>
        <v>11</v>
      </c>
      <c r="J24" s="100">
        <v>4.1655092592592598E-2</v>
      </c>
      <c r="K24" s="10">
        <f t="shared" si="8"/>
        <v>11</v>
      </c>
      <c r="L24" s="20"/>
      <c r="M24" s="10" t="str">
        <f t="shared" si="5"/>
        <v/>
      </c>
      <c r="N24" s="11">
        <f t="shared" si="6"/>
        <v>45</v>
      </c>
      <c r="O24" s="10">
        <f t="shared" si="7"/>
        <v>13</v>
      </c>
      <c r="P24" s="102" t="str">
        <f t="shared" si="0"/>
        <v>EMPTY 12</v>
      </c>
      <c r="Q24" s="55"/>
    </row>
    <row r="25" spans="1:17" ht="18" x14ac:dyDescent="0.4">
      <c r="A25" s="96" t="s">
        <v>29</v>
      </c>
      <c r="B25" s="97">
        <v>4.1655092592592598E-2</v>
      </c>
      <c r="C25" s="98">
        <f t="shared" si="1"/>
        <v>1</v>
      </c>
      <c r="D25" s="97">
        <v>4.1655092592592598E-2</v>
      </c>
      <c r="E25" s="98">
        <f t="shared" si="2"/>
        <v>11</v>
      </c>
      <c r="F25" s="97">
        <v>4.1655092592592598E-2</v>
      </c>
      <c r="G25" s="98">
        <f t="shared" si="3"/>
        <v>11</v>
      </c>
      <c r="H25" s="97">
        <v>4.1655092592592598E-2</v>
      </c>
      <c r="I25" s="98">
        <f t="shared" si="4"/>
        <v>11</v>
      </c>
      <c r="J25" s="100">
        <v>4.1655092592592598E-2</v>
      </c>
      <c r="K25" s="10">
        <f t="shared" si="8"/>
        <v>11</v>
      </c>
      <c r="L25" s="20"/>
      <c r="M25" s="10" t="str">
        <f t="shared" si="5"/>
        <v/>
      </c>
      <c r="N25" s="11">
        <f t="shared" si="6"/>
        <v>45</v>
      </c>
      <c r="O25" s="10">
        <f t="shared" si="7"/>
        <v>13</v>
      </c>
      <c r="P25" s="102" t="str">
        <f t="shared" si="0"/>
        <v>EMPTY 13</v>
      </c>
      <c r="Q25" s="55"/>
    </row>
    <row r="26" spans="1:17" ht="18" x14ac:dyDescent="0.4">
      <c r="A26" s="13" t="s">
        <v>20</v>
      </c>
      <c r="B26" s="83"/>
      <c r="C26" s="10"/>
      <c r="D26" s="21"/>
      <c r="E26" s="10"/>
      <c r="F26" s="21"/>
      <c r="G26" s="10"/>
      <c r="H26" s="83"/>
      <c r="I26" s="10"/>
      <c r="J26" s="21"/>
      <c r="K26" s="10"/>
      <c r="L26" s="21"/>
      <c r="M26" s="10"/>
      <c r="N26" s="12"/>
      <c r="O26" s="24"/>
      <c r="P26" s="32"/>
      <c r="Q26" s="55"/>
    </row>
    <row r="27" spans="1:17" ht="18" x14ac:dyDescent="0.4">
      <c r="A27" s="45" t="s">
        <v>21</v>
      </c>
      <c r="B27" s="83"/>
      <c r="C27" s="10"/>
      <c r="D27" s="21"/>
      <c r="E27" s="10"/>
      <c r="F27" s="21"/>
      <c r="G27" s="10"/>
      <c r="H27" s="83"/>
      <c r="I27" s="10"/>
      <c r="J27" s="21"/>
      <c r="K27" s="10"/>
      <c r="L27" s="21"/>
      <c r="M27" s="10"/>
      <c r="N27" s="12"/>
      <c r="O27" s="24"/>
      <c r="P27" s="32"/>
      <c r="Q27" s="55"/>
    </row>
    <row r="28" spans="1:17" ht="18" x14ac:dyDescent="0.4">
      <c r="A28" s="14" t="s">
        <v>22</v>
      </c>
      <c r="B28" s="83"/>
      <c r="C28" s="10"/>
      <c r="D28" s="21"/>
      <c r="E28" s="10"/>
      <c r="F28" s="21"/>
      <c r="G28" s="10"/>
      <c r="H28" s="83"/>
      <c r="I28" s="10"/>
      <c r="J28" s="21"/>
      <c r="K28" s="10"/>
      <c r="L28" s="21"/>
      <c r="M28" s="10"/>
      <c r="N28" s="12"/>
      <c r="O28" s="24"/>
      <c r="P28" s="32"/>
      <c r="Q28" s="55"/>
    </row>
    <row r="29" spans="1:17" x14ac:dyDescent="0.35">
      <c r="A29" s="95" t="s">
        <v>23</v>
      </c>
    </row>
  </sheetData>
  <sortState xmlns:xlrd2="http://schemas.microsoft.com/office/spreadsheetml/2017/richdata2" ref="A3:A11">
    <sortCondition ref="A3"/>
  </sortState>
  <pageMargins left="0.75" right="0.75" top="1.5" bottom="1" header="0.5" footer="0.5"/>
  <pageSetup scale="66" orientation="landscape" verticalDpi="599" r:id="rId1"/>
  <headerFooter alignWithMargins="0">
    <oddHeader>&amp;C&amp;"Arial,Bold"&amp;12JROTC Raider Meet Results - Female
North Paulding High School
19 SEP 2026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9"/>
  <sheetViews>
    <sheetView tabSelected="1" showRuler="0" view="pageLayout" zoomScaleNormal="100" workbookViewId="0">
      <selection activeCell="H30" sqref="H30"/>
    </sheetView>
  </sheetViews>
  <sheetFormatPr defaultColWidth="8.81640625" defaultRowHeight="17.5" x14ac:dyDescent="0.35"/>
  <cols>
    <col min="1" max="1" width="6.1796875" style="9" customWidth="1"/>
    <col min="2" max="2" width="26.1796875" style="9" bestFit="1" customWidth="1"/>
    <col min="3" max="3" width="5.81640625" style="9" customWidth="1"/>
    <col min="4" max="4" width="27.7265625" style="9" bestFit="1" customWidth="1"/>
    <col min="5" max="5" width="5.81640625" style="9" customWidth="1"/>
    <col min="6" max="6" width="26.1796875" style="9" bestFit="1" customWidth="1"/>
    <col min="7" max="16384" width="8.81640625" style="9"/>
  </cols>
  <sheetData>
    <row r="1" spans="1:6" ht="23.5" thickBot="1" x14ac:dyDescent="0.55000000000000004">
      <c r="A1" s="126" t="s">
        <v>30</v>
      </c>
      <c r="B1" s="126"/>
      <c r="C1" s="126"/>
      <c r="D1" s="126"/>
      <c r="E1" s="126"/>
      <c r="F1" s="126"/>
    </row>
    <row r="2" spans="1:6" ht="18.5" thickBot="1" x14ac:dyDescent="0.4">
      <c r="A2" s="116" t="s">
        <v>31</v>
      </c>
      <c r="B2" s="117"/>
      <c r="C2" s="116" t="s">
        <v>32</v>
      </c>
      <c r="D2" s="117"/>
      <c r="E2" s="116" t="s">
        <v>33</v>
      </c>
      <c r="F2" s="117"/>
    </row>
    <row r="3" spans="1:6" ht="18.5" thickBot="1" x14ac:dyDescent="0.45">
      <c r="A3" s="118" t="str">
        <f>Female!$B2</f>
        <v>Team Run</v>
      </c>
      <c r="B3" s="119"/>
      <c r="C3" s="118" t="str">
        <f>Female!$B2</f>
        <v>Team Run</v>
      </c>
      <c r="D3" s="119"/>
      <c r="E3" s="118" t="str">
        <f>Female!$B2</f>
        <v>Team Run</v>
      </c>
      <c r="F3" s="119"/>
    </row>
    <row r="4" spans="1:6" x14ac:dyDescent="0.35">
      <c r="A4" s="35">
        <v>3</v>
      </c>
      <c r="B4" s="36" t="e">
        <f>VLOOKUP(A4,Female!C:P,14,FALSE)</f>
        <v>#N/A</v>
      </c>
      <c r="C4" s="35">
        <v>3</v>
      </c>
      <c r="D4" s="36" t="e">
        <f>VLOOKUP(C4,Mixed!C:P,14,FALSE)</f>
        <v>#N/A</v>
      </c>
      <c r="E4" s="35">
        <v>3</v>
      </c>
      <c r="F4" s="36" t="e">
        <f>VLOOKUP(E4,Male!C:P,14,FALSE)</f>
        <v>#N/A</v>
      </c>
    </row>
    <row r="5" spans="1:6" x14ac:dyDescent="0.35">
      <c r="A5" s="37">
        <v>2</v>
      </c>
      <c r="B5" s="38" t="e">
        <f>VLOOKUP(A5,Female!C:P,14,FALSE)</f>
        <v>#N/A</v>
      </c>
      <c r="C5" s="37">
        <v>2</v>
      </c>
      <c r="D5" s="38" t="e">
        <f>VLOOKUP(C5,Mixed!C:P,14,FALSE)</f>
        <v>#N/A</v>
      </c>
      <c r="E5" s="37">
        <v>2</v>
      </c>
      <c r="F5" s="38" t="e">
        <f>VLOOKUP(E5,Male!C:P,14,FALSE)</f>
        <v>#N/A</v>
      </c>
    </row>
    <row r="6" spans="1:6" ht="18" thickBot="1" x14ac:dyDescent="0.4">
      <c r="A6" s="39">
        <v>1</v>
      </c>
      <c r="B6" s="40" t="str">
        <f>VLOOKUP(A6,Female!C:P,14,FALSE)</f>
        <v>EMPTY 3</v>
      </c>
      <c r="C6" s="39">
        <v>1</v>
      </c>
      <c r="D6" s="40" t="e">
        <f>VLOOKUP(C6,Mixed!C:P,14,FALSE)</f>
        <v>#N/A</v>
      </c>
      <c r="E6" s="39">
        <v>1</v>
      </c>
      <c r="F6" s="40" t="str">
        <f>VLOOKUP(E6,Male!C:P,14,FALSE)</f>
        <v>EMPTY 5</v>
      </c>
    </row>
    <row r="7" spans="1:6" ht="18" thickBot="1" x14ac:dyDescent="0.4">
      <c r="A7" s="41"/>
      <c r="B7" s="42"/>
      <c r="C7" s="41"/>
      <c r="D7" s="42"/>
      <c r="E7" s="41"/>
      <c r="F7" s="42"/>
    </row>
    <row r="8" spans="1:6" ht="18.5" thickBot="1" x14ac:dyDescent="0.45">
      <c r="A8" s="132" t="str">
        <f>Female!$F2</f>
        <v>RFC</v>
      </c>
      <c r="B8" s="133"/>
      <c r="C8" s="132" t="str">
        <f>Female!$F2</f>
        <v>RFC</v>
      </c>
      <c r="D8" s="133"/>
      <c r="E8" s="132" t="str">
        <f>Female!$F2</f>
        <v>RFC</v>
      </c>
      <c r="F8" s="133"/>
    </row>
    <row r="9" spans="1:6" x14ac:dyDescent="0.35">
      <c r="A9" s="35">
        <v>3</v>
      </c>
      <c r="B9" s="36" t="str">
        <f>VLOOKUP(A9,Female!G:P,10,FALSE)</f>
        <v>ETOWAH 1</v>
      </c>
      <c r="C9" s="35">
        <v>3</v>
      </c>
      <c r="D9" s="36" t="e">
        <f>VLOOKUP(C9,Mixed!G:P,10,FALSE)</f>
        <v>#N/A</v>
      </c>
      <c r="E9" s="35">
        <v>3</v>
      </c>
      <c r="F9" s="36" t="e">
        <f>VLOOKUP(E9,Male!G:P,10,FALSE)</f>
        <v>#N/A</v>
      </c>
    </row>
    <row r="10" spans="1:6" x14ac:dyDescent="0.35">
      <c r="A10" s="37">
        <v>2</v>
      </c>
      <c r="B10" s="38" t="str">
        <f>VLOOKUP(A10,Female!G:P,10,FALSE)</f>
        <v>CAMPBELL</v>
      </c>
      <c r="C10" s="37">
        <v>2</v>
      </c>
      <c r="D10" s="38" t="str">
        <f>VLOOKUP(C10,Mixed!G:P,10,FALSE)</f>
        <v>GMC PREP 1</v>
      </c>
      <c r="E10" s="37">
        <v>2</v>
      </c>
      <c r="F10" s="38" t="str">
        <f>VLOOKUP(E10,Male!G:P,10,FALSE)</f>
        <v>ETOWAH 1</v>
      </c>
    </row>
    <row r="11" spans="1:6" ht="18" thickBot="1" x14ac:dyDescent="0.4">
      <c r="A11" s="39">
        <v>1</v>
      </c>
      <c r="B11" s="40" t="str">
        <f>VLOOKUP(A11,Female!G:P,10,FALSE)</f>
        <v>VETERANS</v>
      </c>
      <c r="C11" s="39">
        <v>1</v>
      </c>
      <c r="D11" s="40" t="str">
        <f>VLOOKUP(C11,Mixed!G:P,10,FALSE)</f>
        <v>ADAIRSVILLE 1</v>
      </c>
      <c r="E11" s="39">
        <v>1</v>
      </c>
      <c r="F11" s="40" t="str">
        <f>VLOOKUP(E11,Male!G:P,10,FALSE)</f>
        <v>OSBORNE</v>
      </c>
    </row>
    <row r="12" spans="1:6" ht="18" thickBot="1" x14ac:dyDescent="0.4">
      <c r="A12" s="41"/>
      <c r="B12" s="42"/>
      <c r="C12" s="41"/>
      <c r="D12" s="42"/>
      <c r="E12" s="41"/>
      <c r="F12" s="42"/>
    </row>
    <row r="13" spans="1:6" ht="18.5" thickBot="1" x14ac:dyDescent="0.45">
      <c r="A13" s="124" t="str">
        <f>Female!$L2</f>
        <v>-NA-</v>
      </c>
      <c r="B13" s="125"/>
      <c r="C13" s="124" t="str">
        <f>Female!$L2</f>
        <v>-NA-</v>
      </c>
      <c r="D13" s="125"/>
      <c r="E13" s="124" t="str">
        <f>Female!$L2</f>
        <v>-NA-</v>
      </c>
      <c r="F13" s="125"/>
    </row>
    <row r="14" spans="1:6" x14ac:dyDescent="0.35">
      <c r="A14" s="35">
        <v>3</v>
      </c>
      <c r="B14" s="36" t="e">
        <f>VLOOKUP(A14,Female!M:P,4,FALSE)</f>
        <v>#N/A</v>
      </c>
      <c r="C14" s="35">
        <v>3</v>
      </c>
      <c r="D14" s="36" t="e">
        <f>VLOOKUP(C14,Mixed!M:P,4,FALSE)</f>
        <v>#N/A</v>
      </c>
      <c r="E14" s="35">
        <v>3</v>
      </c>
      <c r="F14" s="36" t="e">
        <f>VLOOKUP(E14,Male!M:P,4,FALSE)</f>
        <v>#N/A</v>
      </c>
    </row>
    <row r="15" spans="1:6" x14ac:dyDescent="0.35">
      <c r="A15" s="37">
        <v>2</v>
      </c>
      <c r="B15" s="38" t="e">
        <f>VLOOKUP(A15,Female!M:P,4,FALSE)</f>
        <v>#N/A</v>
      </c>
      <c r="C15" s="37">
        <v>2</v>
      </c>
      <c r="D15" s="38" t="e">
        <f>VLOOKUP(C15,Mixed!M:P,4,FALSE)</f>
        <v>#N/A</v>
      </c>
      <c r="E15" s="37">
        <v>2</v>
      </c>
      <c r="F15" s="38" t="e">
        <f>VLOOKUP(E15,Male!M:P,4,FALSE)</f>
        <v>#N/A</v>
      </c>
    </row>
    <row r="16" spans="1:6" ht="18" thickBot="1" x14ac:dyDescent="0.4">
      <c r="A16" s="39">
        <v>1</v>
      </c>
      <c r="B16" s="40" t="e">
        <f>VLOOKUP(A16,Female!M:P,4,FALSE)</f>
        <v>#N/A</v>
      </c>
      <c r="C16" s="39">
        <v>1</v>
      </c>
      <c r="D16" s="40" t="e">
        <f>VLOOKUP(C16,Mixed!M:P,4,FALSE)</f>
        <v>#N/A</v>
      </c>
      <c r="E16" s="39">
        <v>1</v>
      </c>
      <c r="F16" s="40" t="str">
        <f>VLOOKUP(E16,Male!M:P,4,FALSE)</f>
        <v>ADAIRSVILLE 1</v>
      </c>
    </row>
    <row r="17" spans="1:6" ht="18" thickBot="1" x14ac:dyDescent="0.4">
      <c r="A17" s="41"/>
      <c r="B17" s="42"/>
      <c r="C17" s="41"/>
      <c r="D17" s="42"/>
      <c r="E17" s="41"/>
      <c r="F17" s="42"/>
    </row>
    <row r="18" spans="1:6" ht="18.5" thickBot="1" x14ac:dyDescent="0.45">
      <c r="A18" s="122" t="str">
        <f>Female!$D2</f>
        <v xml:space="preserve">   C C R   </v>
      </c>
      <c r="B18" s="123"/>
      <c r="C18" s="122" t="str">
        <f>Female!$D2</f>
        <v xml:space="preserve">   C C R   </v>
      </c>
      <c r="D18" s="123"/>
      <c r="E18" s="122" t="str">
        <f>Female!$D2</f>
        <v xml:space="preserve">   C C R   </v>
      </c>
      <c r="F18" s="123"/>
    </row>
    <row r="19" spans="1:6" x14ac:dyDescent="0.35">
      <c r="A19" s="35">
        <v>3</v>
      </c>
      <c r="B19" s="36" t="str">
        <f>VLOOKUP(A19,Female!E:P,12,FALSE)</f>
        <v>VETERANS</v>
      </c>
      <c r="C19" s="35">
        <v>3</v>
      </c>
      <c r="D19" s="36" t="str">
        <f>VLOOKUP(C19,Mixed!E:P,12,FALSE)</f>
        <v>NORTH PAULDING 1</v>
      </c>
      <c r="E19" s="35">
        <v>3</v>
      </c>
      <c r="F19" s="36" t="str">
        <f>VLOOKUP(E19,Male!E:P,12,FALSE)</f>
        <v>ETOWAH 1</v>
      </c>
    </row>
    <row r="20" spans="1:6" x14ac:dyDescent="0.35">
      <c r="A20" s="37">
        <v>2</v>
      </c>
      <c r="B20" s="38" t="str">
        <f>VLOOKUP(A20,Female!E:P,12,FALSE)</f>
        <v>CAMPBELL</v>
      </c>
      <c r="C20" s="37">
        <v>2</v>
      </c>
      <c r="D20" s="38" t="str">
        <f>VLOOKUP(C20,Mixed!E:P,12,FALSE)</f>
        <v>ADAIRSVILLE 1</v>
      </c>
      <c r="E20" s="37">
        <v>2</v>
      </c>
      <c r="F20" s="38" t="str">
        <f>VLOOKUP(E20,Male!E:P,12,FALSE)</f>
        <v>OSBORNE</v>
      </c>
    </row>
    <row r="21" spans="1:6" ht="18" thickBot="1" x14ac:dyDescent="0.4">
      <c r="A21" s="39">
        <v>1</v>
      </c>
      <c r="B21" s="40" t="str">
        <f>VLOOKUP(A21,Female!E:P,12,FALSE)</f>
        <v>OSBORNE</v>
      </c>
      <c r="C21" s="39">
        <v>1</v>
      </c>
      <c r="D21" s="40" t="str">
        <f>VLOOKUP(C21,Mixed!E:P,12,FALSE)</f>
        <v>GMC PREP 1</v>
      </c>
      <c r="E21" s="39">
        <v>1</v>
      </c>
      <c r="F21" s="40" t="str">
        <f>VLOOKUP(E21,Male!E:P,12,FALSE)</f>
        <v>ADAIRSVILLE 1</v>
      </c>
    </row>
    <row r="22" spans="1:6" ht="18" thickBot="1" x14ac:dyDescent="0.4">
      <c r="A22" s="41"/>
      <c r="B22" s="42"/>
      <c r="C22" s="41"/>
      <c r="D22" s="42"/>
      <c r="E22" s="41"/>
      <c r="F22" s="42"/>
    </row>
    <row r="23" spans="1:6" ht="18.5" thickBot="1" x14ac:dyDescent="0.45">
      <c r="A23" s="120" t="str">
        <f>Female!$H2</f>
        <v>Rope Bridge</v>
      </c>
      <c r="B23" s="121"/>
      <c r="C23" s="120" t="str">
        <f>Female!$H2</f>
        <v>Rope Bridge</v>
      </c>
      <c r="D23" s="121"/>
      <c r="E23" s="120" t="str">
        <f>Female!$H2</f>
        <v>Rope Bridge</v>
      </c>
      <c r="F23" s="121"/>
    </row>
    <row r="24" spans="1:6" x14ac:dyDescent="0.35">
      <c r="A24" s="35">
        <v>3</v>
      </c>
      <c r="B24" s="36" t="str">
        <f>VLOOKUP(A24,Female!I:P,8,FALSE)</f>
        <v>OSBORNE</v>
      </c>
      <c r="C24" s="35">
        <v>3</v>
      </c>
      <c r="D24" s="36" t="str">
        <f>VLOOKUP(C24,Mixed!I:P,8,FALSE)</f>
        <v>NORTH PAULDING 1</v>
      </c>
      <c r="E24" s="35">
        <v>3</v>
      </c>
      <c r="F24" s="36" t="str">
        <f>VLOOKUP(E24,Male!I:P,8,FALSE)</f>
        <v>ADAIRSVILLE 1</v>
      </c>
    </row>
    <row r="25" spans="1:6" x14ac:dyDescent="0.35">
      <c r="A25" s="37">
        <v>2</v>
      </c>
      <c r="B25" s="38" t="str">
        <f>VLOOKUP(A25,Female!I:P,8,FALSE)</f>
        <v>ETOWAH 1</v>
      </c>
      <c r="C25" s="37">
        <v>2</v>
      </c>
      <c r="D25" s="38" t="str">
        <f>VLOOKUP(C25,Mixed!I:P,8,FALSE)</f>
        <v>EAST PAULDING 1</v>
      </c>
      <c r="E25" s="37">
        <v>2</v>
      </c>
      <c r="F25" s="38" t="str">
        <f>VLOOKUP(E25,Male!I:P,8,FALSE)</f>
        <v>VETERANS</v>
      </c>
    </row>
    <row r="26" spans="1:6" ht="18" thickBot="1" x14ac:dyDescent="0.4">
      <c r="A26" s="39">
        <v>1</v>
      </c>
      <c r="B26" s="40" t="str">
        <f>VLOOKUP(A26,Female!I:P,8,FALSE)</f>
        <v>VETERANS</v>
      </c>
      <c r="C26" s="39">
        <v>1</v>
      </c>
      <c r="D26" s="40" t="str">
        <f>VLOOKUP(C26,Mixed!I:P,8,FALSE)</f>
        <v>ADAIRSVILLE 1</v>
      </c>
      <c r="E26" s="39">
        <v>1</v>
      </c>
      <c r="F26" s="40" t="str">
        <f>VLOOKUP(E26,Male!I:P,8,FALSE)</f>
        <v>ETOWAH 1</v>
      </c>
    </row>
    <row r="27" spans="1:6" ht="18" thickBot="1" x14ac:dyDescent="0.4">
      <c r="A27" s="41"/>
      <c r="B27" s="42"/>
      <c r="C27" s="41"/>
      <c r="D27" s="42"/>
      <c r="E27" s="41"/>
      <c r="F27" s="42"/>
    </row>
    <row r="28" spans="1:6" ht="18.5" thickBot="1" x14ac:dyDescent="0.45">
      <c r="A28" s="114" t="str">
        <f>Female!$J2</f>
        <v>Tire Flip</v>
      </c>
      <c r="B28" s="115"/>
      <c r="C28" s="114" t="str">
        <f>Female!$J2</f>
        <v>Tire Flip</v>
      </c>
      <c r="D28" s="115"/>
      <c r="E28" s="114" t="str">
        <f>Female!$J2</f>
        <v>Tire Flip</v>
      </c>
      <c r="F28" s="115"/>
    </row>
    <row r="29" spans="1:6" x14ac:dyDescent="0.35">
      <c r="A29" s="35">
        <v>3</v>
      </c>
      <c r="B29" s="36" t="str">
        <f>VLOOKUP(A29,Female!K:P,6,FALSE)</f>
        <v>ETOWAH 1</v>
      </c>
      <c r="C29" s="35">
        <v>3</v>
      </c>
      <c r="D29" s="36" t="str">
        <f>VLOOKUP(C29,Mixed!K:P,6,FALSE)</f>
        <v>ADAIRSVILLE 1</v>
      </c>
      <c r="E29" s="35">
        <v>3</v>
      </c>
      <c r="F29" s="36" t="str">
        <f>VLOOKUP(E29,Male!K:P,6,FALSE)</f>
        <v>CAMPBELL</v>
      </c>
    </row>
    <row r="30" spans="1:6" x14ac:dyDescent="0.35">
      <c r="A30" s="37">
        <v>2</v>
      </c>
      <c r="B30" s="38" t="str">
        <f>VLOOKUP(A30,Female!K:P,6,FALSE)</f>
        <v>VETERANS</v>
      </c>
      <c r="C30" s="37">
        <v>2</v>
      </c>
      <c r="D30" s="38" t="str">
        <f>VLOOKUP(C30,Mixed!K:P,6,FALSE)</f>
        <v>MARIETTA 2</v>
      </c>
      <c r="E30" s="37">
        <v>2</v>
      </c>
      <c r="F30" s="38" t="str">
        <f>VLOOKUP(E30,Male!K:P,6,FALSE)</f>
        <v>ETOWAH 1</v>
      </c>
    </row>
    <row r="31" spans="1:6" ht="18" thickBot="1" x14ac:dyDescent="0.4">
      <c r="A31" s="39">
        <v>1</v>
      </c>
      <c r="B31" s="40" t="str">
        <f>VLOOKUP(A31,Female!K:P,6,FALSE)</f>
        <v>CAMPBELL</v>
      </c>
      <c r="C31" s="39">
        <v>1</v>
      </c>
      <c r="D31" s="40" t="str">
        <f>VLOOKUP(C31,Mixed!K:P,6,FALSE)</f>
        <v>NORTH PAULDING 1</v>
      </c>
      <c r="E31" s="39">
        <v>1</v>
      </c>
      <c r="F31" s="40" t="str">
        <f>VLOOKUP(E31,Male!K:P,6,FALSE)</f>
        <v>NORTH PAULDING</v>
      </c>
    </row>
    <row r="32" spans="1:6" x14ac:dyDescent="0.35">
      <c r="A32" s="127" t="s">
        <v>34</v>
      </c>
      <c r="B32" s="128"/>
      <c r="C32" s="128"/>
      <c r="D32" s="128"/>
      <c r="E32" s="128"/>
      <c r="F32" s="129"/>
    </row>
    <row r="33" spans="1:6" ht="18" thickBot="1" x14ac:dyDescent="0.4">
      <c r="A33" s="130"/>
      <c r="B33" s="126"/>
      <c r="C33" s="126"/>
      <c r="D33" s="126"/>
      <c r="E33" s="126"/>
      <c r="F33" s="131"/>
    </row>
    <row r="34" spans="1:6" ht="18.5" thickBot="1" x14ac:dyDescent="0.45">
      <c r="A34" s="112" t="s">
        <v>31</v>
      </c>
      <c r="B34" s="113"/>
      <c r="C34" s="112" t="s">
        <v>32</v>
      </c>
      <c r="D34" s="113"/>
      <c r="E34" s="112" t="s">
        <v>33</v>
      </c>
      <c r="F34" s="113"/>
    </row>
    <row r="35" spans="1:6" x14ac:dyDescent="0.35">
      <c r="A35" s="35">
        <v>3</v>
      </c>
      <c r="B35" s="36" t="str">
        <f>VLOOKUP(A35,Female!O:P,2,FALSE)</f>
        <v>CAMPBELL</v>
      </c>
      <c r="C35" s="35">
        <v>3</v>
      </c>
      <c r="D35" s="36" t="str">
        <f>VLOOKUP(C35,Mixed!O:P,2,FALSE)</f>
        <v>GMC PREP 1</v>
      </c>
      <c r="E35" s="35">
        <v>3</v>
      </c>
      <c r="F35" s="36" t="str">
        <f>VLOOKUP(E35,Male!O:P,2,FALSE)</f>
        <v>VETERANS</v>
      </c>
    </row>
    <row r="36" spans="1:6" x14ac:dyDescent="0.35">
      <c r="A36" s="37">
        <v>2</v>
      </c>
      <c r="B36" s="38" t="str">
        <f>VLOOKUP(A36,Female!O:P,2,FALSE)</f>
        <v>ETOWAH 1</v>
      </c>
      <c r="C36" s="37">
        <v>2</v>
      </c>
      <c r="D36" s="38" t="str">
        <f>VLOOKUP(C36,Mixed!O:P,2,FALSE)</f>
        <v>NORTH PAULDING 1</v>
      </c>
      <c r="E36" s="37">
        <v>2</v>
      </c>
      <c r="F36" s="38" t="str">
        <f>VLOOKUP(E36,Male!O:P,2,FALSE)</f>
        <v>OSBORNE</v>
      </c>
    </row>
    <row r="37" spans="1:6" ht="18" thickBot="1" x14ac:dyDescent="0.4">
      <c r="A37" s="39">
        <v>1</v>
      </c>
      <c r="B37" s="40" t="str">
        <f>VLOOKUP(A37,Female!O:P,2,FALSE)</f>
        <v>VETERANS</v>
      </c>
      <c r="C37" s="39">
        <v>1</v>
      </c>
      <c r="D37" s="40" t="str">
        <f>VLOOKUP(C37,Mixed!O:P,2,FALSE)</f>
        <v>ADAIRSVILLE 1</v>
      </c>
      <c r="E37" s="39">
        <v>1</v>
      </c>
      <c r="F37" s="40" t="str">
        <f>VLOOKUP(E37,Male!O:P,2,FALSE)</f>
        <v>ETOWAH 1</v>
      </c>
    </row>
    <row r="39" spans="1:6" x14ac:dyDescent="0.35">
      <c r="B39" s="9" t="s">
        <v>124</v>
      </c>
      <c r="D39" s="9" t="s">
        <v>125</v>
      </c>
    </row>
  </sheetData>
  <mergeCells count="26">
    <mergeCell ref="A1:F1"/>
    <mergeCell ref="A32:F33"/>
    <mergeCell ref="A8:B8"/>
    <mergeCell ref="C8:D8"/>
    <mergeCell ref="E8:F8"/>
    <mergeCell ref="E13:F13"/>
    <mergeCell ref="E18:F18"/>
    <mergeCell ref="C18:D18"/>
    <mergeCell ref="E28:F28"/>
    <mergeCell ref="A13:B13"/>
    <mergeCell ref="A34:B34"/>
    <mergeCell ref="C34:D34"/>
    <mergeCell ref="E34:F34"/>
    <mergeCell ref="C28:D28"/>
    <mergeCell ref="E2:F2"/>
    <mergeCell ref="A28:B28"/>
    <mergeCell ref="C2:D2"/>
    <mergeCell ref="C3:D3"/>
    <mergeCell ref="A23:B23"/>
    <mergeCell ref="A2:B2"/>
    <mergeCell ref="A3:B3"/>
    <mergeCell ref="A18:B18"/>
    <mergeCell ref="E3:F3"/>
    <mergeCell ref="C23:D23"/>
    <mergeCell ref="E23:F23"/>
    <mergeCell ref="C13:D13"/>
  </mergeCells>
  <printOptions horizontalCentered="1"/>
  <pageMargins left="0.7" right="0.7" top="0.99458333333333337" bottom="0.75" header="0.3" footer="0.3"/>
  <pageSetup scale="94" orientation="portrait" r:id="rId1"/>
  <headerFooter>
    <oddHeader>&amp;CNorth Paulding Raider Meet 
19 September 2026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153F0-F45D-AC44-BA30-0444D867822C}">
  <dimension ref="A1:P53"/>
  <sheetViews>
    <sheetView zoomScaleNormal="100" workbookViewId="0">
      <selection activeCell="B6" sqref="B6"/>
    </sheetView>
  </sheetViews>
  <sheetFormatPr defaultColWidth="10.81640625" defaultRowHeight="15.5" x14ac:dyDescent="0.35"/>
  <cols>
    <col min="1" max="1" width="28.1796875" style="8" bestFit="1" customWidth="1"/>
    <col min="2" max="2" width="10.81640625" style="8"/>
    <col min="3" max="3" width="29" style="8" customWidth="1"/>
    <col min="4" max="16384" width="10.81640625" style="8"/>
  </cols>
  <sheetData>
    <row r="1" spans="1:3" x14ac:dyDescent="0.35">
      <c r="A1" s="16" t="s">
        <v>35</v>
      </c>
    </row>
    <row r="2" spans="1:3" x14ac:dyDescent="0.35">
      <c r="A2" s="57" t="s">
        <v>36</v>
      </c>
      <c r="B2" s="8" t="s">
        <v>37</v>
      </c>
    </row>
    <row r="3" spans="1:3" x14ac:dyDescent="0.35">
      <c r="A3" s="57"/>
    </row>
    <row r="4" spans="1:3" x14ac:dyDescent="0.35">
      <c r="A4" s="57" t="s">
        <v>38</v>
      </c>
      <c r="B4" s="8" t="s">
        <v>39</v>
      </c>
    </row>
    <row r="5" spans="1:3" x14ac:dyDescent="0.35">
      <c r="A5" s="58"/>
      <c r="B5" s="8" t="s">
        <v>40</v>
      </c>
    </row>
    <row r="6" spans="1:3" x14ac:dyDescent="0.35">
      <c r="B6" s="8" t="s">
        <v>41</v>
      </c>
    </row>
    <row r="7" spans="1:3" x14ac:dyDescent="0.35">
      <c r="A7" s="57"/>
    </row>
    <row r="8" spans="1:3" x14ac:dyDescent="0.35">
      <c r="A8" s="57" t="s">
        <v>42</v>
      </c>
      <c r="B8" s="8" t="s">
        <v>43</v>
      </c>
    </row>
    <row r="9" spans="1:3" x14ac:dyDescent="0.35">
      <c r="A9" s="57" t="s">
        <v>44</v>
      </c>
      <c r="B9" s="8" t="s">
        <v>45</v>
      </c>
    </row>
    <row r="10" spans="1:3" x14ac:dyDescent="0.35">
      <c r="A10" s="57" t="s">
        <v>46</v>
      </c>
      <c r="B10" s="8" t="s">
        <v>47</v>
      </c>
    </row>
    <row r="11" spans="1:3" x14ac:dyDescent="0.35">
      <c r="A11" s="57"/>
      <c r="C11" s="8" t="s">
        <v>48</v>
      </c>
    </row>
    <row r="12" spans="1:3" x14ac:dyDescent="0.35">
      <c r="A12" s="57"/>
      <c r="C12" s="19" t="s">
        <v>49</v>
      </c>
    </row>
    <row r="13" spans="1:3" x14ac:dyDescent="0.35">
      <c r="A13" s="57"/>
      <c r="C13" s="8" t="s">
        <v>50</v>
      </c>
    </row>
    <row r="14" spans="1:3" x14ac:dyDescent="0.35">
      <c r="A14" s="57"/>
    </row>
    <row r="15" spans="1:3" x14ac:dyDescent="0.35">
      <c r="A15" s="57"/>
      <c r="B15" s="19" t="s">
        <v>51</v>
      </c>
    </row>
    <row r="16" spans="1:3" x14ac:dyDescent="0.35">
      <c r="A16" s="57"/>
    </row>
    <row r="17" spans="1:5" x14ac:dyDescent="0.35">
      <c r="A17" s="57" t="s">
        <v>52</v>
      </c>
      <c r="B17" s="8" t="s">
        <v>53</v>
      </c>
    </row>
    <row r="18" spans="1:5" x14ac:dyDescent="0.35">
      <c r="A18" s="57"/>
      <c r="B18" s="8" t="s">
        <v>54</v>
      </c>
    </row>
    <row r="19" spans="1:5" x14ac:dyDescent="0.35">
      <c r="A19" s="57"/>
      <c r="B19" s="15" t="s">
        <v>55</v>
      </c>
    </row>
    <row r="20" spans="1:5" x14ac:dyDescent="0.35">
      <c r="A20" s="57"/>
    </row>
    <row r="21" spans="1:5" x14ac:dyDescent="0.35">
      <c r="A21" s="57"/>
    </row>
    <row r="22" spans="1:5" x14ac:dyDescent="0.35">
      <c r="A22" s="57" t="s">
        <v>56</v>
      </c>
      <c r="B22" s="8" t="s">
        <v>57</v>
      </c>
      <c r="C22" s="15" t="s">
        <v>58</v>
      </c>
      <c r="E22" s="8" t="s">
        <v>59</v>
      </c>
    </row>
    <row r="23" spans="1:5" x14ac:dyDescent="0.35">
      <c r="A23" s="57"/>
      <c r="B23" s="8" t="s">
        <v>60</v>
      </c>
      <c r="C23" s="15" t="s">
        <v>61</v>
      </c>
    </row>
    <row r="24" spans="1:5" x14ac:dyDescent="0.35">
      <c r="A24" s="57"/>
      <c r="B24" s="8" t="s">
        <v>62</v>
      </c>
      <c r="C24" s="15" t="s">
        <v>63</v>
      </c>
    </row>
    <row r="25" spans="1:5" x14ac:dyDescent="0.35">
      <c r="A25" s="57"/>
      <c r="B25" s="15" t="s">
        <v>64</v>
      </c>
    </row>
    <row r="26" spans="1:5" x14ac:dyDescent="0.35">
      <c r="A26" s="57"/>
      <c r="B26" s="8" t="s">
        <v>65</v>
      </c>
      <c r="C26" s="15" t="s">
        <v>66</v>
      </c>
    </row>
    <row r="27" spans="1:5" x14ac:dyDescent="0.35">
      <c r="A27" s="57"/>
      <c r="B27" s="8" t="s">
        <v>67</v>
      </c>
      <c r="C27" s="15" t="s">
        <v>68</v>
      </c>
    </row>
    <row r="28" spans="1:5" x14ac:dyDescent="0.35">
      <c r="A28" s="57"/>
      <c r="B28" s="8" t="s">
        <v>69</v>
      </c>
      <c r="C28" s="15" t="s">
        <v>70</v>
      </c>
    </row>
    <row r="29" spans="1:5" x14ac:dyDescent="0.35">
      <c r="A29" s="57"/>
    </row>
    <row r="30" spans="1:5" x14ac:dyDescent="0.35">
      <c r="A30" s="57" t="s">
        <v>71</v>
      </c>
      <c r="B30" s="8" t="s">
        <v>72</v>
      </c>
    </row>
    <row r="31" spans="1:5" x14ac:dyDescent="0.35">
      <c r="A31" s="57" t="s">
        <v>73</v>
      </c>
      <c r="B31" s="8" t="s">
        <v>74</v>
      </c>
    </row>
    <row r="32" spans="1:5" x14ac:dyDescent="0.35">
      <c r="B32" s="8" t="s">
        <v>75</v>
      </c>
    </row>
    <row r="34" spans="2:3" x14ac:dyDescent="0.35">
      <c r="B34" s="8" t="s">
        <v>76</v>
      </c>
    </row>
    <row r="35" spans="2:3" x14ac:dyDescent="0.35">
      <c r="C35" s="8" t="s">
        <v>77</v>
      </c>
    </row>
    <row r="36" spans="2:3" x14ac:dyDescent="0.35">
      <c r="B36" s="8" t="s">
        <v>78</v>
      </c>
    </row>
    <row r="37" spans="2:3" x14ac:dyDescent="0.35">
      <c r="C37" s="8" t="s">
        <v>79</v>
      </c>
    </row>
    <row r="38" spans="2:3" x14ac:dyDescent="0.35">
      <c r="C38" s="8" t="s">
        <v>80</v>
      </c>
    </row>
    <row r="39" spans="2:3" x14ac:dyDescent="0.35">
      <c r="C39" s="8" t="s">
        <v>81</v>
      </c>
    </row>
    <row r="40" spans="2:3" x14ac:dyDescent="0.35">
      <c r="C40" s="8" t="s">
        <v>82</v>
      </c>
    </row>
    <row r="42" spans="2:3" x14ac:dyDescent="0.35">
      <c r="B42" s="15" t="s">
        <v>83</v>
      </c>
    </row>
    <row r="43" spans="2:3" x14ac:dyDescent="0.35">
      <c r="B43" s="15" t="s">
        <v>84</v>
      </c>
    </row>
    <row r="44" spans="2:3" x14ac:dyDescent="0.35">
      <c r="B44" s="8" t="s">
        <v>85</v>
      </c>
    </row>
    <row r="45" spans="2:3" x14ac:dyDescent="0.35">
      <c r="C45" s="8" t="s">
        <v>86</v>
      </c>
    </row>
    <row r="46" spans="2:3" x14ac:dyDescent="0.35">
      <c r="C46" s="8" t="s">
        <v>87</v>
      </c>
    </row>
    <row r="47" spans="2:3" x14ac:dyDescent="0.35">
      <c r="C47" s="8" t="s">
        <v>88</v>
      </c>
    </row>
    <row r="48" spans="2:3" x14ac:dyDescent="0.35">
      <c r="C48" s="8" t="s">
        <v>89</v>
      </c>
    </row>
    <row r="53" spans="1:16" ht="16" thickBot="1" x14ac:dyDescent="0.4">
      <c r="A53" s="17" t="s">
        <v>90</v>
      </c>
      <c r="B53" s="4">
        <v>1.3625</v>
      </c>
      <c r="C53" s="1"/>
      <c r="D53" s="4">
        <v>1.0944444444444443</v>
      </c>
      <c r="E53" s="1"/>
      <c r="F53" s="6">
        <v>0.9</v>
      </c>
      <c r="G53" s="1"/>
      <c r="H53" s="7"/>
      <c r="I53" s="1"/>
      <c r="J53" s="4">
        <v>1.75</v>
      </c>
      <c r="K53" s="1"/>
      <c r="L53" s="5">
        <v>0.23124999999999998</v>
      </c>
      <c r="M53" s="1"/>
      <c r="N53" s="2"/>
      <c r="O53" s="3"/>
      <c r="P53" s="18"/>
    </row>
  </sheetData>
  <pageMargins left="0.7" right="0.7" top="0.75" bottom="0.75" header="0.3" footer="0.3"/>
  <pageSetup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8548D101936346BD659EBFBE630E5A" ma:contentTypeVersion="13" ma:contentTypeDescription="Create a new document." ma:contentTypeScope="" ma:versionID="f77c45b3a6f88708aae0a2724678776c">
  <xsd:schema xmlns:xsd="http://www.w3.org/2001/XMLSchema" xmlns:xs="http://www.w3.org/2001/XMLSchema" xmlns:p="http://schemas.microsoft.com/office/2006/metadata/properties" xmlns:ns3="b66e3db2-8c20-495c-b208-ccd5294f87f8" xmlns:ns4="e54826b5-d5f6-4104-ad1f-0e4794feeb88" targetNamespace="http://schemas.microsoft.com/office/2006/metadata/properties" ma:root="true" ma:fieldsID="be1eaef9c6a8dadf59ed917096e0a031" ns3:_="" ns4:_="">
    <xsd:import namespace="b66e3db2-8c20-495c-b208-ccd5294f87f8"/>
    <xsd:import namespace="e54826b5-d5f6-4104-ad1f-0e4794feeb8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6e3db2-8c20-495c-b208-ccd5294f87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4826b5-d5f6-4104-ad1f-0e4794feeb8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E90179-D59D-4FAB-BBAD-ADBEA361124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61E5B29-0612-467D-A06F-B5DB785411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6e3db2-8c20-495c-b208-ccd5294f87f8"/>
    <ds:schemaRef ds:uri="e54826b5-d5f6-4104-ad1f-0e4794feeb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4A2BDBC-7CC4-46B8-8568-6DA4835ED73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Male</vt:lpstr>
      <vt:lpstr>Mixed</vt:lpstr>
      <vt:lpstr>Female</vt:lpstr>
      <vt:lpstr>Results</vt:lpstr>
      <vt:lpstr>Helper</vt:lpstr>
      <vt:lpstr>Female!Print_Area</vt:lpstr>
      <vt:lpstr>Male!Print_Area</vt:lpstr>
      <vt:lpstr>Mixed!Print_Area</vt:lpstr>
      <vt:lpstr>Team_Relay</vt:lpstr>
    </vt:vector>
  </TitlesOfParts>
  <Manager/>
  <Company>US Army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jerry.queen</dc:creator>
  <cp:keywords/>
  <dc:description/>
  <cp:lastModifiedBy>Tom J. Lesnieski</cp:lastModifiedBy>
  <cp:revision/>
  <cp:lastPrinted>2026-09-19T18:51:11Z</cp:lastPrinted>
  <dcterms:created xsi:type="dcterms:W3CDTF">2012-09-19T17:00:51Z</dcterms:created>
  <dcterms:modified xsi:type="dcterms:W3CDTF">2026-09-21T11:49:40Z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0x010100FF8548D101936346BD659EBFBE630E5A</vt:lpwstr>
  </property>
</Properties>
</file>