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ve\Downloads\"/>
    </mc:Choice>
  </mc:AlternateContent>
  <xr:revisionPtr revIDLastSave="0" documentId="8_{2639AF7D-7A75-480F-AD35-968E42E7B9D6}" xr6:coauthVersionLast="47" xr6:coauthVersionMax="47" xr10:uidLastSave="{00000000-0000-0000-0000-000000000000}"/>
  <bookViews>
    <workbookView xWindow="-120" yWindow="-120" windowWidth="51840" windowHeight="21120" tabRatio="801" activeTab="1" xr2:uid="{00000000-000D-0000-FFFF-FFFF00000000}"/>
  </bookViews>
  <sheets>
    <sheet name="Team List" sheetId="19" r:id="rId1"/>
    <sheet name="Male" sheetId="15" r:id="rId2"/>
    <sheet name="Mix" sheetId="12" r:id="rId3"/>
    <sheet name="Female" sheetId="14" r:id="rId4"/>
    <sheet name="Results" sheetId="17" r:id="rId5"/>
    <sheet name="Results 1" sheetId="18" state="hidden" r:id="rId6"/>
    <sheet name="Helper" sheetId="16" r:id="rId7"/>
  </sheets>
  <definedNames>
    <definedName name="_xlnm._FilterDatabase" localSheetId="3" hidden="1">Female!$A$2:$T$11</definedName>
    <definedName name="_xlnm._FilterDatabase" localSheetId="1" hidden="1">Male!$A$2:$T$19</definedName>
    <definedName name="_xlnm._FilterDatabase" localSheetId="2" hidden="1">Mix!$A$2:$T$21</definedName>
    <definedName name="_xlnm.Print_Area" localSheetId="3">Female!$B$1:$S$11</definedName>
    <definedName name="_xlnm.Print_Area" localSheetId="1">Male!$B$1:$S$19</definedName>
    <definedName name="_xlnm.Print_Area" localSheetId="2">Mix!$B$2:$S$12</definedName>
    <definedName name="_xlnm.Print_Area" localSheetId="4">Results!$A$1:$F$37</definedName>
    <definedName name="Team_Relay">Female!$C$3:$C$9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4" l="1"/>
  <c r="D4" i="12"/>
  <c r="D16" i="12"/>
  <c r="D17" i="12"/>
  <c r="D14" i="15"/>
  <c r="D3" i="12"/>
  <c r="S9" i="14"/>
  <c r="S10" i="14"/>
  <c r="S11" i="14"/>
  <c r="N8" i="14"/>
  <c r="N9" i="14"/>
  <c r="N10" i="14"/>
  <c r="N11" i="14"/>
  <c r="L8" i="14"/>
  <c r="L9" i="14"/>
  <c r="L10" i="14"/>
  <c r="L11" i="14"/>
  <c r="J8" i="14"/>
  <c r="J9" i="14"/>
  <c r="J10" i="14"/>
  <c r="J11" i="14"/>
  <c r="F8" i="14"/>
  <c r="F9" i="14"/>
  <c r="F10" i="14"/>
  <c r="F11" i="14"/>
  <c r="D8" i="14"/>
  <c r="D9" i="14"/>
  <c r="D11" i="14"/>
  <c r="S15" i="15"/>
  <c r="Q15" i="15"/>
  <c r="N15" i="15"/>
  <c r="L15" i="15"/>
  <c r="J15" i="15"/>
  <c r="H15" i="15"/>
  <c r="F15" i="15"/>
  <c r="D15" i="15"/>
  <c r="S14" i="15"/>
  <c r="Q14" i="15"/>
  <c r="N14" i="15"/>
  <c r="L14" i="15"/>
  <c r="J14" i="15"/>
  <c r="H14" i="15"/>
  <c r="F14" i="15"/>
  <c r="S16" i="15"/>
  <c r="Q16" i="15"/>
  <c r="N16" i="15"/>
  <c r="L16" i="15"/>
  <c r="J16" i="15"/>
  <c r="H16" i="15"/>
  <c r="F16" i="15"/>
  <c r="D16" i="15"/>
  <c r="S13" i="15"/>
  <c r="Q13" i="15"/>
  <c r="N13" i="15"/>
  <c r="L13" i="15"/>
  <c r="J13" i="15"/>
  <c r="H13" i="15"/>
  <c r="F13" i="15"/>
  <c r="D13" i="15"/>
  <c r="S12" i="15"/>
  <c r="Q12" i="15"/>
  <c r="N12" i="15"/>
  <c r="L12" i="15"/>
  <c r="J12" i="15"/>
  <c r="H12" i="15"/>
  <c r="F12" i="15"/>
  <c r="D12" i="15"/>
  <c r="S17" i="12"/>
  <c r="S18" i="12"/>
  <c r="N3" i="12"/>
  <c r="N4" i="12"/>
  <c r="N5" i="12"/>
  <c r="N6" i="12"/>
  <c r="N7" i="12"/>
  <c r="N8" i="12"/>
  <c r="N9" i="12"/>
  <c r="N10" i="12"/>
  <c r="N11" i="12"/>
  <c r="N12" i="12"/>
  <c r="N13" i="12"/>
  <c r="N14" i="12"/>
  <c r="N15" i="12"/>
  <c r="N16" i="12"/>
  <c r="N17" i="12"/>
  <c r="N18" i="12"/>
  <c r="L3" i="12"/>
  <c r="L4" i="12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J3" i="12"/>
  <c r="J4" i="12"/>
  <c r="J5" i="12"/>
  <c r="J6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F3" i="12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D5" i="12"/>
  <c r="D6" i="12"/>
  <c r="D7" i="12"/>
  <c r="D8" i="12"/>
  <c r="D9" i="12"/>
  <c r="D10" i="12"/>
  <c r="D11" i="12"/>
  <c r="D12" i="12"/>
  <c r="D13" i="12"/>
  <c r="D14" i="12"/>
  <c r="D15" i="12"/>
  <c r="D18" i="12"/>
  <c r="Q18" i="12"/>
  <c r="N3" i="14"/>
  <c r="N4" i="14"/>
  <c r="N5" i="14"/>
  <c r="N6" i="14"/>
  <c r="N7" i="14"/>
  <c r="L3" i="14"/>
  <c r="L4" i="14"/>
  <c r="L5" i="14"/>
  <c r="L6" i="14"/>
  <c r="L7" i="14"/>
  <c r="J3" i="14"/>
  <c r="J4" i="14"/>
  <c r="J5" i="14"/>
  <c r="J6" i="14"/>
  <c r="J7" i="14"/>
  <c r="F3" i="14"/>
  <c r="F4" i="14"/>
  <c r="F5" i="14"/>
  <c r="F6" i="14"/>
  <c r="F7" i="14"/>
  <c r="D3" i="14"/>
  <c r="D4" i="14"/>
  <c r="D5" i="14"/>
  <c r="D6" i="14"/>
  <c r="D7" i="14"/>
  <c r="S15" i="12"/>
  <c r="S16" i="12"/>
  <c r="Q17" i="12"/>
  <c r="Q16" i="12"/>
  <c r="S8" i="14"/>
  <c r="Q8" i="14"/>
  <c r="Q15" i="12"/>
  <c r="S14" i="12"/>
  <c r="Q14" i="12"/>
  <c r="N3" i="15"/>
  <c r="N4" i="15"/>
  <c r="N5" i="15"/>
  <c r="N6" i="15"/>
  <c r="N7" i="15"/>
  <c r="N8" i="15"/>
  <c r="N9" i="15"/>
  <c r="N10" i="15"/>
  <c r="N11" i="15"/>
  <c r="S3" i="15"/>
  <c r="S4" i="15"/>
  <c r="S5" i="15"/>
  <c r="S6" i="15"/>
  <c r="S7" i="15"/>
  <c r="S8" i="15"/>
  <c r="S9" i="15"/>
  <c r="S10" i="15"/>
  <c r="S11" i="15"/>
  <c r="S3" i="14"/>
  <c r="S4" i="14"/>
  <c r="S5" i="14"/>
  <c r="S6" i="14"/>
  <c r="S7" i="14"/>
  <c r="H3" i="12"/>
  <c r="H4" i="12"/>
  <c r="H5" i="12"/>
  <c r="H6" i="12"/>
  <c r="H7" i="12"/>
  <c r="H8" i="12"/>
  <c r="H9" i="12"/>
  <c r="H10" i="12"/>
  <c r="H11" i="12"/>
  <c r="H12" i="12"/>
  <c r="H13" i="12"/>
  <c r="S3" i="12"/>
  <c r="S4" i="12"/>
  <c r="S5" i="12"/>
  <c r="S6" i="12"/>
  <c r="S7" i="12"/>
  <c r="S8" i="12"/>
  <c r="S9" i="12"/>
  <c r="S10" i="12"/>
  <c r="S11" i="12"/>
  <c r="S12" i="12"/>
  <c r="S13" i="12"/>
  <c r="Q3" i="12"/>
  <c r="Q4" i="12"/>
  <c r="Q5" i="12"/>
  <c r="Q6" i="12"/>
  <c r="Q7" i="12"/>
  <c r="Q8" i="12"/>
  <c r="Q9" i="12"/>
  <c r="Q10" i="12"/>
  <c r="Q11" i="12"/>
  <c r="Q12" i="12"/>
  <c r="Q13" i="12"/>
  <c r="L3" i="15"/>
  <c r="L4" i="15"/>
  <c r="L5" i="15"/>
  <c r="L6" i="15"/>
  <c r="L7" i="15"/>
  <c r="L8" i="15"/>
  <c r="L9" i="15"/>
  <c r="L10" i="15"/>
  <c r="L11" i="15"/>
  <c r="J3" i="15"/>
  <c r="J4" i="15"/>
  <c r="J5" i="15"/>
  <c r="J6" i="15"/>
  <c r="J7" i="15"/>
  <c r="J8" i="15"/>
  <c r="J9" i="15"/>
  <c r="J10" i="15"/>
  <c r="J11" i="15"/>
  <c r="H3" i="15"/>
  <c r="H4" i="15"/>
  <c r="H5" i="15"/>
  <c r="H6" i="15"/>
  <c r="H7" i="15"/>
  <c r="H8" i="15"/>
  <c r="H9" i="15"/>
  <c r="H10" i="15"/>
  <c r="H11" i="15"/>
  <c r="F3" i="15"/>
  <c r="F4" i="15"/>
  <c r="F5" i="15"/>
  <c r="F6" i="15"/>
  <c r="F7" i="15"/>
  <c r="F8" i="15"/>
  <c r="F9" i="15"/>
  <c r="F10" i="15"/>
  <c r="F11" i="15"/>
  <c r="D3" i="15"/>
  <c r="D4" i="15"/>
  <c r="D5" i="15"/>
  <c r="D6" i="15"/>
  <c r="D7" i="15"/>
  <c r="D8" i="15"/>
  <c r="D9" i="15"/>
  <c r="D10" i="15"/>
  <c r="D11" i="15"/>
  <c r="H3" i="14"/>
  <c r="H4" i="14"/>
  <c r="H5" i="14"/>
  <c r="H6" i="14"/>
  <c r="H7" i="14"/>
  <c r="Q7" i="14"/>
  <c r="Q11" i="15"/>
  <c r="Q10" i="15"/>
  <c r="Q3" i="14"/>
  <c r="Q4" i="14"/>
  <c r="Q5" i="14"/>
  <c r="Q6" i="14"/>
  <c r="Q9" i="15"/>
  <c r="Q8" i="15"/>
  <c r="O3" i="15"/>
  <c r="O5" i="12"/>
  <c r="O7" i="12"/>
  <c r="O3" i="14"/>
  <c r="O7" i="14"/>
  <c r="O5" i="14"/>
  <c r="O4" i="14"/>
  <c r="O6" i="14"/>
  <c r="O4" i="12"/>
  <c r="O9" i="12"/>
  <c r="O8" i="12"/>
  <c r="O6" i="12"/>
  <c r="O3" i="12"/>
  <c r="O4" i="15"/>
  <c r="O10" i="15"/>
  <c r="O11" i="15"/>
  <c r="O9" i="15"/>
  <c r="O8" i="15"/>
  <c r="O7" i="15"/>
  <c r="O6" i="15"/>
  <c r="O5" i="15"/>
  <c r="P14" i="15"/>
  <c r="P15" i="15"/>
  <c r="P16" i="15"/>
  <c r="P13" i="15"/>
  <c r="P12" i="15"/>
  <c r="P3" i="12"/>
  <c r="P6" i="12"/>
  <c r="P13" i="12"/>
  <c r="P7" i="12"/>
  <c r="P16" i="12"/>
  <c r="P15" i="12"/>
  <c r="P8" i="12"/>
  <c r="P17" i="12"/>
  <c r="P9" i="12"/>
  <c r="P10" i="12"/>
  <c r="P5" i="12"/>
  <c r="P14" i="12"/>
  <c r="P4" i="12"/>
  <c r="P11" i="12"/>
  <c r="P12" i="12"/>
  <c r="P18" i="12"/>
  <c r="P3" i="14"/>
  <c r="P6" i="14"/>
  <c r="P5" i="14"/>
  <c r="P4" i="14"/>
  <c r="P7" i="14"/>
  <c r="P8" i="14"/>
  <c r="P9" i="15"/>
  <c r="P3" i="15"/>
  <c r="P10" i="15"/>
  <c r="P11" i="15"/>
  <c r="P4" i="15"/>
  <c r="P5" i="15"/>
  <c r="P7" i="15"/>
  <c r="P6" i="15"/>
  <c r="P8" i="15"/>
  <c r="Q3" i="15"/>
  <c r="Q4" i="15"/>
  <c r="Q5" i="15"/>
  <c r="Q6" i="15"/>
  <c r="Q7" i="15"/>
  <c r="E23" i="17"/>
  <c r="C23" i="17"/>
  <c r="A23" i="17"/>
  <c r="E18" i="17"/>
  <c r="C18" i="17"/>
  <c r="A18" i="17"/>
  <c r="E8" i="17"/>
  <c r="C8" i="17"/>
  <c r="A8" i="17"/>
  <c r="E28" i="17"/>
  <c r="C28" i="17"/>
  <c r="A28" i="17"/>
  <c r="E13" i="17"/>
  <c r="C13" i="17"/>
  <c r="A13" i="17"/>
  <c r="E3" i="17"/>
  <c r="C3" i="17"/>
  <c r="A3" i="17"/>
  <c r="F10" i="17"/>
  <c r="B14" i="17"/>
  <c r="B9" i="17"/>
  <c r="F14" i="17"/>
  <c r="B5" i="17"/>
  <c r="B6" i="17"/>
  <c r="F19" i="17"/>
  <c r="F20" i="17"/>
  <c r="F21" i="17"/>
  <c r="F5" i="17"/>
  <c r="F6" i="17"/>
  <c r="B4" i="17"/>
  <c r="F4" i="17"/>
  <c r="F9" i="17"/>
  <c r="F11" i="17"/>
  <c r="F15" i="17"/>
  <c r="F16" i="17"/>
  <c r="F31" i="17"/>
  <c r="F29" i="17"/>
  <c r="F30" i="17"/>
  <c r="F26" i="17"/>
  <c r="F24" i="17"/>
  <c r="F25" i="17"/>
  <c r="B19" i="17"/>
  <c r="B20" i="17"/>
  <c r="B21" i="17"/>
  <c r="B16" i="17"/>
  <c r="B15" i="17"/>
  <c r="B10" i="17"/>
  <c r="B11" i="17"/>
  <c r="B29" i="17"/>
  <c r="B30" i="17"/>
  <c r="B31" i="17"/>
  <c r="B24" i="17"/>
  <c r="B25" i="17"/>
  <c r="B26" i="17"/>
  <c r="D14" i="17"/>
  <c r="D15" i="17"/>
  <c r="D16" i="17"/>
  <c r="D4" i="17"/>
  <c r="D5" i="17"/>
  <c r="D6" i="17"/>
  <c r="D31" i="17"/>
  <c r="D30" i="17"/>
  <c r="D29" i="17"/>
  <c r="D9" i="17"/>
  <c r="D11" i="17"/>
  <c r="D10" i="17"/>
  <c r="D26" i="17"/>
  <c r="D25" i="17"/>
  <c r="D24" i="17"/>
  <c r="D21" i="17"/>
  <c r="D20" i="17"/>
  <c r="D19" i="17"/>
  <c r="D37" i="17"/>
  <c r="B37" i="17"/>
  <c r="F35" i="17"/>
  <c r="F36" i="17"/>
  <c r="F37" i="17"/>
</calcChain>
</file>

<file path=xl/sharedStrings.xml><?xml version="1.0" encoding="utf-8"?>
<sst xmlns="http://schemas.openxmlformats.org/spreadsheetml/2006/main" count="188" uniqueCount="111">
  <si>
    <t>SCHOOL</t>
  </si>
  <si>
    <t>Place</t>
  </si>
  <si>
    <t>Obstacle Course</t>
  </si>
  <si>
    <t>Rope Bridge</t>
  </si>
  <si>
    <t>Total Quality Points</t>
  </si>
  <si>
    <t>Overall Finish</t>
  </si>
  <si>
    <t>Group</t>
  </si>
  <si>
    <t>Overall
Time</t>
  </si>
  <si>
    <t>RESULTS</t>
  </si>
  <si>
    <t>FEMALE</t>
  </si>
  <si>
    <t>MIX</t>
  </si>
  <si>
    <t>MALE</t>
  </si>
  <si>
    <t>OVERALL</t>
  </si>
  <si>
    <t>Overall Male</t>
  </si>
  <si>
    <t>Overall MIX</t>
  </si>
  <si>
    <t>Overall Female</t>
  </si>
  <si>
    <t>Female</t>
  </si>
  <si>
    <t>CCR</t>
  </si>
  <si>
    <t>RFC</t>
  </si>
  <si>
    <t>Sled</t>
  </si>
  <si>
    <t>Relay</t>
  </si>
  <si>
    <t>Mixed</t>
  </si>
  <si>
    <t>Male</t>
  </si>
  <si>
    <t>Notes</t>
  </si>
  <si>
    <t>Adds</t>
  </si>
  <si>
    <t>To add a team, in the School column, type over a cell with EMPTY#, or add to the next blank cell. Consider this a new row.</t>
  </si>
  <si>
    <t>Deletes</t>
  </si>
  <si>
    <t>To remove a team, like EMPTY1, just delete the text in the School column, cell A.</t>
  </si>
  <si>
    <t>Next delete the text from cell N (column Total Points). This will null cell O (Overall Finish) and prevent the row from being included in the Results sheet Overall results.</t>
  </si>
  <si>
    <t>To exclude empty rows from the Results tab Overall results, delete values cell N (Total Points).</t>
  </si>
  <si>
    <t>Undo</t>
  </si>
  <si>
    <t>If you accidently type in the wrong cell, press the  esc  key, or undo your changes  Edit  &gt;  Undo Typing</t>
  </si>
  <si>
    <t>Time Entry</t>
  </si>
  <si>
    <t xml:space="preserve">When entering times, include the delimiters  ":"  and "." in your entries  (ex:   01:19.25) </t>
  </si>
  <si>
    <t>Time Format</t>
  </si>
  <si>
    <t>Cell formatting:  select cell  &gt;  right-mouse click  &gt;  choose Format Cells  &gt;  Number tab  &gt;  Category: Custom  &gt;  Type:  mm:ss.00</t>
  </si>
  <si>
    <t>Cell formatting for times &lt;= 23:59, format as   hh:mm:ss</t>
  </si>
  <si>
    <t>Cell formatting for times &gt; 23:59, format as  [h]:mm:ss</t>
  </si>
  <si>
    <t>To track hundredths of seconds, append  .00   (ex:   mm:ss.00)</t>
  </si>
  <si>
    <t>A mouse double-click will reset formatting to include a date. Don't panic and reset     cell format     using above steps</t>
  </si>
  <si>
    <t>RANK formula explained</t>
  </si>
  <si>
    <t>source:  https://exceljet.net/excel-functions/excel-rank-function</t>
  </si>
  <si>
    <t>You can use the RANK function to rank numeric values. RANK has two modes of operation: ranking values so that the largest value is ranked #1 (order = 0), and ranking values so that the smallest value is #1 (order = 1).</t>
  </si>
  <si>
    <t xml:space="preserve">  =RANK(C2,Team Relay,1)  -or-   =RANK(C2,$B$2:$B$24,1)     [where "Team Relay" is a Named Range]</t>
  </si>
  <si>
    <t>Column:Row formula</t>
  </si>
  <si>
    <t>C:2</t>
  </si>
  <si>
    <t xml:space="preserve">  =IF(B2&lt;&gt;"",RANK(B2,$B$2:$B$24,1),"") </t>
  </si>
  <si>
    <t>Populate cell C:2 with results from:  If B2 is null then display null, otherwise, check B2 in relation to B2 thru B24 and order it where lower value is better.</t>
  </si>
  <si>
    <t>C:3</t>
  </si>
  <si>
    <t xml:space="preserve">  =IF(B3&lt;&gt;"",RANK(B3,$B$2:$B$24,1),"")</t>
  </si>
  <si>
    <t>C:4</t>
  </si>
  <si>
    <t xml:space="preserve">  =IF(B4&lt;&gt;"",RANK(B4,$B$2:$B$24,1),"")</t>
  </si>
  <si>
    <t>. . .</t>
  </si>
  <si>
    <t>K:2</t>
  </si>
  <si>
    <t xml:space="preserve">  =IF(J2&lt;&gt;"",RANK(J2,$J$2:$J$24,1),"")</t>
  </si>
  <si>
    <t>K:3</t>
  </si>
  <si>
    <t xml:space="preserve">  =IF(J3&lt;&gt;"",RANK(J3,$J$2:$J$24,1),"")</t>
  </si>
  <si>
    <t>K:4</t>
  </si>
  <si>
    <t xml:space="preserve">  =IF(J4&lt;&gt;"",RANK(J4,$J$2:$J$24,1),"")</t>
  </si>
  <si>
    <t>VLOOKUP formula explained</t>
  </si>
  <si>
    <t>source:  https://exceljet.net/excel-functions/excel-vlookup-function</t>
  </si>
  <si>
    <t>Female sheet</t>
  </si>
  <si>
    <t>VLOOKUP is an Excel function to lookup and retrieve data from a specific column in table. VLOOKUP supports approximate and exact matching, and wildcards (* ?) for partial matches.</t>
  </si>
  <si>
    <t>The "V" stands for "vertical". Lookup values must appear in the first column of the table, with lookup columns to the right.</t>
  </si>
  <si>
    <t xml:space="preserve">Syntax </t>
  </si>
  <si>
    <t>=VLOOKUP (value, table, col_index, [range_lookup])</t>
  </si>
  <si>
    <t xml:space="preserve">Arguments </t>
  </si>
  <si>
    <t>value - The value to look for in the first column of a table.</t>
  </si>
  <si>
    <t>table - The table from which to retrieve a value.</t>
  </si>
  <si>
    <t>col_index - The column in the table from which to retrieve a value.</t>
  </si>
  <si>
    <t>range_lookup - [optional] TRUE = approximate match (default). FALSE = exact match.</t>
  </si>
  <si>
    <t xml:space="preserve">  =VLOOKUP(A36,Female!O:P,2,FALSE)</t>
  </si>
  <si>
    <t xml:space="preserve">  =VLOOKUP (value, table, col_index, [range_lookup])</t>
  </si>
  <si>
    <t>Above, look for value (in cell A36 (value = 1)), from table (Sheet = Female, columns O thru P), exactly matching value in cell A36, and return col_index 2 (name for column P, the School)</t>
  </si>
  <si>
    <t>In this example, cell A36 is the number 1, so get me the School who had the Overall Finish of 1.</t>
  </si>
  <si>
    <t>The table is Female, specifically columns O and P, "Overall Finish" and "School Name"</t>
  </si>
  <si>
    <t>col_index is 2, the 2nd column from the table Female!O:P, or P, the School Name</t>
  </si>
  <si>
    <t>[range_lookup] is FALSE, for an exact match</t>
  </si>
  <si>
    <t>TesterRow - Info Only</t>
  </si>
  <si>
    <t>Team Run</t>
  </si>
  <si>
    <t>Perry</t>
  </si>
  <si>
    <t>Veterans</t>
  </si>
  <si>
    <t>New Hampstead</t>
  </si>
  <si>
    <t>Lowndes</t>
  </si>
  <si>
    <t>Smith Station</t>
  </si>
  <si>
    <t>TEAMS</t>
  </si>
  <si>
    <t>Perry Varsity</t>
  </si>
  <si>
    <t>Perry JV</t>
  </si>
  <si>
    <t>Colquitt</t>
  </si>
  <si>
    <t>Crawford</t>
  </si>
  <si>
    <t>NS WR</t>
  </si>
  <si>
    <t>Glenn Acad</t>
  </si>
  <si>
    <t>Wilkinson Co</t>
  </si>
  <si>
    <t>Benedictine</t>
  </si>
  <si>
    <t>Richmond Hill</t>
  </si>
  <si>
    <t>Dublin</t>
  </si>
  <si>
    <t>Brunswick</t>
  </si>
  <si>
    <t>Benedictine (M)</t>
  </si>
  <si>
    <t>Benedictine (G)</t>
  </si>
  <si>
    <t>Benedictine (W)</t>
  </si>
  <si>
    <t>Verified (Yes or No)</t>
  </si>
  <si>
    <t>Northside (A)</t>
  </si>
  <si>
    <t>Northside (B)</t>
  </si>
  <si>
    <t>Raider Item Carry</t>
  </si>
  <si>
    <t>Entry Example</t>
  </si>
  <si>
    <t>New Hampstead (Y)</t>
  </si>
  <si>
    <t>New Hampstead (M)</t>
  </si>
  <si>
    <t>*</t>
  </si>
  <si>
    <t>Tiebreaker Team Run</t>
  </si>
  <si>
    <t>*2</t>
  </si>
  <si>
    <t>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</si>
</sst>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mm:ss.00"/>
  </numFmts>
  <fonts count="11" x14ac:knownFonts="1">
    <font>
      <sz val="10"/>
      <name val="Arial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4"/>
      <color theme="0"/>
      <name val="Arial"/>
      <family val="2"/>
    </font>
    <font>
      <sz val="8"/>
      <name val="Arial"/>
      <family val="2"/>
    </font>
    <font>
      <sz val="14"/>
      <color rgb="FF00B050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883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300"/>
        <bgColor indexed="64"/>
      </patternFill>
    </fill>
    <fill>
      <patternFill patternType="solid">
        <fgColor rgb="FF76D6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8AD8"/>
        <bgColor indexed="64"/>
      </patternFill>
    </fill>
    <fill>
      <patternFill patternType="solid">
        <fgColor theme="8" tint="0.59999389629810485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2" borderId="15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6" fontId="1" fillId="0" borderId="15" xfId="0" applyNumberFormat="1" applyFont="1" applyBorder="1" applyAlignment="1">
      <alignment horizontal="center"/>
    </xf>
    <xf numFmtId="20" fontId="1" fillId="0" borderId="15" xfId="0" applyNumberFormat="1" applyFont="1" applyBorder="1" applyAlignment="1">
      <alignment horizontal="center"/>
    </xf>
    <xf numFmtId="20" fontId="1" fillId="5" borderId="15" xfId="0" applyNumberFormat="1" applyFont="1" applyFill="1" applyBorder="1" applyAlignment="1">
      <alignment horizontal="center"/>
    </xf>
    <xf numFmtId="20" fontId="1" fillId="3" borderId="15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3" fillId="0" borderId="0" xfId="0" applyFont="1" applyAlignment="1">
      <alignment horizontal="left" vertical="top"/>
    </xf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 applyAlignment="1">
      <alignment horizontal="center"/>
    </xf>
    <xf numFmtId="0" fontId="4" fillId="0" borderId="18" xfId="0" applyFont="1" applyBorder="1"/>
    <xf numFmtId="0" fontId="4" fillId="0" borderId="1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Border="1"/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/>
    <xf numFmtId="0" fontId="4" fillId="0" borderId="39" xfId="0" applyFont="1" applyBorder="1" applyAlignment="1">
      <alignment horizontal="center"/>
    </xf>
    <xf numFmtId="0" fontId="4" fillId="0" borderId="40" xfId="0" applyFont="1" applyBorder="1"/>
    <xf numFmtId="0" fontId="4" fillId="0" borderId="41" xfId="0" applyFont="1" applyBorder="1"/>
    <xf numFmtId="0" fontId="4" fillId="0" borderId="44" xfId="0" applyFont="1" applyBorder="1" applyAlignment="1">
      <alignment horizontal="center"/>
    </xf>
    <xf numFmtId="0" fontId="4" fillId="0" borderId="45" xfId="0" applyFont="1" applyBorder="1"/>
    <xf numFmtId="0" fontId="4" fillId="0" borderId="46" xfId="0" applyFont="1" applyBorder="1" applyAlignment="1">
      <alignment horizontal="center"/>
    </xf>
    <xf numFmtId="0" fontId="4" fillId="0" borderId="47" xfId="0" applyFont="1" applyBorder="1"/>
    <xf numFmtId="0" fontId="4" fillId="0" borderId="48" xfId="0" applyFont="1" applyBorder="1" applyAlignment="1">
      <alignment horizontal="center"/>
    </xf>
    <xf numFmtId="0" fontId="4" fillId="0" borderId="49" xfId="0" applyFont="1" applyBorder="1"/>
    <xf numFmtId="0" fontId="4" fillId="0" borderId="52" xfId="0" applyFont="1" applyBorder="1" applyAlignment="1">
      <alignment horizontal="center"/>
    </xf>
    <xf numFmtId="0" fontId="4" fillId="0" borderId="53" xfId="0" applyFont="1" applyBorder="1"/>
    <xf numFmtId="0" fontId="4" fillId="0" borderId="30" xfId="0" applyFont="1" applyBorder="1"/>
    <xf numFmtId="0" fontId="4" fillId="0" borderId="34" xfId="0" applyFont="1" applyBorder="1"/>
    <xf numFmtId="0" fontId="4" fillId="0" borderId="54" xfId="0" applyFont="1" applyBorder="1"/>
    <xf numFmtId="0" fontId="4" fillId="0" borderId="55" xfId="0" applyFont="1" applyBorder="1"/>
    <xf numFmtId="0" fontId="4" fillId="0" borderId="56" xfId="0" applyFont="1" applyBorder="1"/>
    <xf numFmtId="0" fontId="4" fillId="0" borderId="59" xfId="0" applyFont="1" applyBorder="1"/>
    <xf numFmtId="165" fontId="4" fillId="18" borderId="6" xfId="0" applyNumberFormat="1" applyFont="1" applyFill="1" applyBorder="1" applyAlignment="1" applyProtection="1">
      <alignment horizontal="left"/>
      <protection locked="0"/>
    </xf>
    <xf numFmtId="0" fontId="9" fillId="0" borderId="0" xfId="0" applyFont="1"/>
    <xf numFmtId="0" fontId="10" fillId="0" borderId="0" xfId="0" applyFont="1"/>
    <xf numFmtId="165" fontId="4" fillId="0" borderId="6" xfId="0" applyNumberFormat="1" applyFont="1" applyBorder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4" fillId="14" borderId="9" xfId="0" applyFont="1" applyFill="1" applyBorder="1" applyProtection="1">
      <protection locked="0"/>
    </xf>
    <xf numFmtId="0" fontId="4" fillId="14" borderId="24" xfId="0" applyFont="1" applyFill="1" applyBorder="1" applyProtection="1">
      <protection locked="0"/>
    </xf>
    <xf numFmtId="164" fontId="4" fillId="14" borderId="24" xfId="0" applyNumberFormat="1" applyFont="1" applyFill="1" applyBorder="1" applyProtection="1">
      <protection locked="0"/>
    </xf>
    <xf numFmtId="0" fontId="4" fillId="14" borderId="10" xfId="0" applyFont="1" applyFill="1" applyBorder="1" applyProtection="1"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20" borderId="3" xfId="0" applyFont="1" applyFill="1" applyBorder="1" applyAlignment="1" applyProtection="1">
      <alignment horizontal="center"/>
      <protection locked="0"/>
    </xf>
    <xf numFmtId="0" fontId="2" fillId="20" borderId="3" xfId="0" applyFont="1" applyFill="1" applyBorder="1" applyAlignment="1" applyProtection="1">
      <alignment horizontal="center" textRotation="90"/>
      <protection locked="0"/>
    </xf>
    <xf numFmtId="0" fontId="2" fillId="22" borderId="3" xfId="0" applyFont="1" applyFill="1" applyBorder="1" applyAlignment="1" applyProtection="1">
      <alignment horizontal="center" wrapText="1"/>
      <protection locked="0"/>
    </xf>
    <xf numFmtId="0" fontId="2" fillId="22" borderId="3" xfId="0" applyFont="1" applyFill="1" applyBorder="1" applyAlignment="1" applyProtection="1">
      <alignment horizontal="center" textRotation="90"/>
      <protection locked="0"/>
    </xf>
    <xf numFmtId="0" fontId="2" fillId="9" borderId="3" xfId="0" applyFont="1" applyFill="1" applyBorder="1" applyAlignment="1" applyProtection="1">
      <alignment horizontal="center" wrapText="1"/>
      <protection locked="0"/>
    </xf>
    <xf numFmtId="0" fontId="2" fillId="9" borderId="3" xfId="0" applyFont="1" applyFill="1" applyBorder="1" applyAlignment="1" applyProtection="1">
      <alignment horizontal="center" textRotation="90"/>
      <protection locked="0"/>
    </xf>
    <xf numFmtId="164" fontId="2" fillId="16" borderId="3" xfId="0" applyNumberFormat="1" applyFont="1" applyFill="1" applyBorder="1" applyAlignment="1" applyProtection="1">
      <alignment horizontal="center"/>
      <protection locked="0"/>
    </xf>
    <xf numFmtId="0" fontId="2" fillId="16" borderId="3" xfId="0" applyFont="1" applyFill="1" applyBorder="1" applyAlignment="1" applyProtection="1">
      <alignment horizontal="center" textRotation="90"/>
      <protection locked="0"/>
    </xf>
    <xf numFmtId="164" fontId="2" fillId="4" borderId="3" xfId="0" applyNumberFormat="1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 textRotation="90"/>
      <protection locked="0"/>
    </xf>
    <xf numFmtId="0" fontId="2" fillId="21" borderId="3" xfId="0" quotePrefix="1" applyFont="1" applyFill="1" applyBorder="1" applyAlignment="1" applyProtection="1">
      <alignment horizontal="center" wrapText="1"/>
      <protection locked="0"/>
    </xf>
    <xf numFmtId="0" fontId="2" fillId="21" borderId="3" xfId="0" applyFont="1" applyFill="1" applyBorder="1" applyAlignment="1" applyProtection="1">
      <alignment horizontal="center" textRotation="90" wrapText="1"/>
      <protection locked="0"/>
    </xf>
    <xf numFmtId="0" fontId="2" fillId="17" borderId="3" xfId="0" applyFont="1" applyFill="1" applyBorder="1" applyAlignment="1" applyProtection="1">
      <alignment horizontal="center" wrapText="1"/>
      <protection locked="0"/>
    </xf>
    <xf numFmtId="0" fontId="2" fillId="2" borderId="12" xfId="0" applyFont="1" applyFill="1" applyBorder="1" applyAlignment="1" applyProtection="1">
      <alignment horizontal="center" wrapText="1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14" borderId="29" xfId="0" applyFont="1" applyFill="1" applyBorder="1" applyAlignment="1" applyProtection="1">
      <alignment wrapText="1"/>
      <protection locked="0"/>
    </xf>
    <xf numFmtId="0" fontId="2" fillId="14" borderId="12" xfId="0" applyFont="1" applyFill="1" applyBorder="1" applyAlignment="1" applyProtection="1">
      <alignment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2" fillId="8" borderId="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left"/>
      <protection locked="0"/>
    </xf>
    <xf numFmtId="0" fontId="2" fillId="19" borderId="30" xfId="0" applyFont="1" applyFill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0" xfId="0" applyFont="1" applyProtection="1">
      <protection locked="0"/>
    </xf>
    <xf numFmtId="165" fontId="4" fillId="10" borderId="6" xfId="0" applyNumberFormat="1" applyFont="1" applyFill="1" applyBorder="1" applyAlignment="1" applyProtection="1">
      <alignment horizontal="left"/>
      <protection locked="0"/>
    </xf>
    <xf numFmtId="165" fontId="4" fillId="0" borderId="7" xfId="0" applyNumberFormat="1" applyFont="1" applyBorder="1" applyAlignment="1" applyProtection="1">
      <alignment horizontal="left"/>
      <protection locked="0"/>
    </xf>
    <xf numFmtId="165" fontId="4" fillId="10" borderId="7" xfId="0" applyNumberFormat="1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19" borderId="7" xfId="0" applyFont="1" applyFill="1" applyBorder="1" applyProtection="1">
      <protection locked="0"/>
    </xf>
    <xf numFmtId="0" fontId="4" fillId="0" borderId="6" xfId="0" applyFont="1" applyBorder="1" applyAlignment="1" applyProtection="1">
      <alignment horizontal="left"/>
      <protection locked="0"/>
    </xf>
    <xf numFmtId="0" fontId="2" fillId="19" borderId="19" xfId="0" applyFont="1" applyFill="1" applyBorder="1" applyProtection="1">
      <protection locked="0"/>
    </xf>
    <xf numFmtId="0" fontId="4" fillId="0" borderId="7" xfId="0" applyFont="1" applyBorder="1" applyProtection="1">
      <protection locked="0"/>
    </xf>
    <xf numFmtId="0" fontId="4" fillId="0" borderId="7" xfId="0" applyFont="1" applyBorder="1" applyAlignment="1" applyProtection="1">
      <alignment horizontal="left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2" fillId="2" borderId="28" xfId="0" applyFont="1" applyFill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0" borderId="33" xfId="0" applyFont="1" applyBorder="1" applyAlignment="1" applyProtection="1">
      <alignment horizontal="left"/>
      <protection locked="0"/>
    </xf>
    <xf numFmtId="0" fontId="2" fillId="19" borderId="34" xfId="0" applyFont="1" applyFill="1" applyBorder="1" applyProtection="1">
      <protection locked="0"/>
    </xf>
    <xf numFmtId="0" fontId="2" fillId="4" borderId="7" xfId="0" applyFont="1" applyFill="1" applyBorder="1" applyProtection="1">
      <protection locked="0"/>
    </xf>
    <xf numFmtId="0" fontId="2" fillId="18" borderId="7" xfId="0" applyFont="1" applyFill="1" applyBorder="1" applyAlignment="1" applyProtection="1">
      <alignment horizontal="left" vertical="top"/>
      <protection locked="0"/>
    </xf>
    <xf numFmtId="0" fontId="4" fillId="18" borderId="7" xfId="0" applyFont="1" applyFill="1" applyBorder="1" applyProtection="1">
      <protection locked="0"/>
    </xf>
    <xf numFmtId="164" fontId="4" fillId="18" borderId="7" xfId="0" applyNumberFormat="1" applyFont="1" applyFill="1" applyBorder="1" applyProtection="1">
      <protection locked="0"/>
    </xf>
    <xf numFmtId="0" fontId="4" fillId="18" borderId="6" xfId="0" applyFont="1" applyFill="1" applyBorder="1" applyProtection="1">
      <protection locked="0"/>
    </xf>
    <xf numFmtId="0" fontId="2" fillId="18" borderId="6" xfId="0" applyFont="1" applyFill="1" applyBorder="1" applyAlignment="1" applyProtection="1">
      <alignment horizontal="center"/>
      <protection locked="0"/>
    </xf>
    <xf numFmtId="0" fontId="4" fillId="18" borderId="30" xfId="0" applyFont="1" applyFill="1" applyBorder="1" applyProtection="1">
      <protection locked="0"/>
    </xf>
    <xf numFmtId="0" fontId="2" fillId="10" borderId="7" xfId="0" applyFont="1" applyFill="1" applyBorder="1" applyProtection="1">
      <protection locked="0"/>
    </xf>
    <xf numFmtId="164" fontId="4" fillId="0" borderId="7" xfId="0" applyNumberFormat="1" applyFont="1" applyBorder="1" applyProtection="1">
      <protection locked="0"/>
    </xf>
    <xf numFmtId="0" fontId="4" fillId="0" borderId="30" xfId="0" applyFont="1" applyBorder="1" applyProtection="1">
      <protection locked="0"/>
    </xf>
    <xf numFmtId="0" fontId="2" fillId="3" borderId="7" xfId="0" applyFont="1" applyFill="1" applyBorder="1" applyProtection="1">
      <protection locked="0"/>
    </xf>
    <xf numFmtId="165" fontId="4" fillId="0" borderId="0" xfId="0" applyNumberFormat="1" applyFont="1" applyProtection="1">
      <protection locked="0"/>
    </xf>
    <xf numFmtId="164" fontId="4" fillId="0" borderId="0" xfId="0" applyNumberFormat="1" applyFont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165" fontId="4" fillId="0" borderId="30" xfId="0" applyNumberFormat="1" applyFont="1" applyBorder="1"/>
    <xf numFmtId="165" fontId="4" fillId="0" borderId="7" xfId="0" applyNumberFormat="1" applyFont="1" applyBorder="1"/>
    <xf numFmtId="0" fontId="4" fillId="15" borderId="0" xfId="0" applyFont="1" applyFill="1" applyProtection="1">
      <protection locked="0"/>
    </xf>
    <xf numFmtId="164" fontId="4" fillId="15" borderId="0" xfId="0" applyNumberFormat="1" applyFont="1" applyFill="1" applyProtection="1"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14" borderId="3" xfId="0" applyFont="1" applyFill="1" applyBorder="1" applyAlignment="1" applyProtection="1">
      <alignment horizontal="center" wrapText="1"/>
      <protection locked="0"/>
    </xf>
    <xf numFmtId="0" fontId="4" fillId="14" borderId="7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Alignment="1" applyProtection="1">
      <alignment horizontal="center" wrapText="1"/>
      <protection locked="0"/>
    </xf>
    <xf numFmtId="0" fontId="4" fillId="6" borderId="9" xfId="0" applyFont="1" applyFill="1" applyBorder="1" applyProtection="1">
      <protection locked="0"/>
    </xf>
    <xf numFmtId="0" fontId="4" fillId="6" borderId="24" xfId="0" applyFont="1" applyFill="1" applyBorder="1" applyProtection="1">
      <protection locked="0"/>
    </xf>
    <xf numFmtId="164" fontId="4" fillId="6" borderId="24" xfId="0" applyNumberFormat="1" applyFont="1" applyFill="1" applyBorder="1" applyProtection="1">
      <protection locked="0"/>
    </xf>
    <xf numFmtId="0" fontId="4" fillId="6" borderId="10" xfId="0" applyFont="1" applyFill="1" applyBorder="1" applyProtection="1">
      <protection locked="0"/>
    </xf>
    <xf numFmtId="0" fontId="2" fillId="14" borderId="6" xfId="0" applyFont="1" applyFill="1" applyBorder="1" applyAlignment="1" applyProtection="1">
      <alignment horizontal="center"/>
      <protection locked="0"/>
    </xf>
    <xf numFmtId="0" fontId="4" fillId="14" borderId="27" xfId="0" applyFont="1" applyFill="1" applyBorder="1" applyAlignment="1" applyProtection="1">
      <alignment wrapText="1"/>
      <protection locked="0"/>
    </xf>
    <xf numFmtId="0" fontId="2" fillId="8" borderId="8" xfId="0" applyFont="1" applyFill="1" applyBorder="1" applyProtection="1">
      <protection locked="0"/>
    </xf>
    <xf numFmtId="0" fontId="2" fillId="4" borderId="8" xfId="0" applyFont="1" applyFill="1" applyBorder="1" applyProtection="1">
      <protection locked="0"/>
    </xf>
    <xf numFmtId="0" fontId="2" fillId="10" borderId="8" xfId="0" applyFont="1" applyFill="1" applyBorder="1" applyProtection="1">
      <protection locked="0"/>
    </xf>
    <xf numFmtId="0" fontId="2" fillId="0" borderId="7" xfId="0" applyFont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0" borderId="15" xfId="0" applyFont="1" applyBorder="1" applyAlignment="1" applyProtection="1">
      <alignment horizontal="left" vertical="top"/>
      <protection locked="0"/>
    </xf>
    <xf numFmtId="0" fontId="4" fillId="2" borderId="15" xfId="0" applyFont="1" applyFill="1" applyBorder="1" applyProtection="1">
      <protection locked="0"/>
    </xf>
    <xf numFmtId="0" fontId="4" fillId="0" borderId="15" xfId="0" applyFont="1" applyBorder="1" applyProtection="1">
      <protection locked="0"/>
    </xf>
    <xf numFmtId="164" fontId="4" fillId="0" borderId="15" xfId="0" applyNumberFormat="1" applyFont="1" applyBorder="1" applyProtection="1">
      <protection locked="0"/>
    </xf>
    <xf numFmtId="0" fontId="4" fillId="0" borderId="34" xfId="0" applyFont="1" applyBorder="1" applyProtection="1"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19" xfId="0" applyFont="1" applyBorder="1" applyAlignment="1">
      <alignment horizontal="center"/>
    </xf>
    <xf numFmtId="0" fontId="2" fillId="13" borderId="13" xfId="0" applyFont="1" applyFill="1" applyBorder="1" applyAlignment="1">
      <alignment horizontal="center"/>
    </xf>
    <xf numFmtId="0" fontId="2" fillId="13" borderId="57" xfId="0" applyFont="1" applyFill="1" applyBorder="1" applyAlignment="1">
      <alignment horizontal="center"/>
    </xf>
    <xf numFmtId="0" fontId="2" fillId="13" borderId="50" xfId="0" applyFont="1" applyFill="1" applyBorder="1" applyAlignment="1">
      <alignment horizontal="center"/>
    </xf>
    <xf numFmtId="0" fontId="2" fillId="13" borderId="5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6" fillId="16" borderId="13" xfId="0" applyFont="1" applyFill="1" applyBorder="1" applyAlignment="1">
      <alignment horizontal="center"/>
    </xf>
    <xf numFmtId="0" fontId="6" fillId="16" borderId="14" xfId="0" applyFont="1" applyFill="1" applyBorder="1" applyAlignment="1">
      <alignment horizontal="center"/>
    </xf>
    <xf numFmtId="0" fontId="6" fillId="15" borderId="13" xfId="0" applyFont="1" applyFill="1" applyBorder="1" applyAlignment="1">
      <alignment horizontal="center"/>
    </xf>
    <xf numFmtId="0" fontId="6" fillId="15" borderId="14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2" fillId="12" borderId="13" xfId="0" applyFont="1" applyFill="1" applyBorder="1" applyAlignment="1">
      <alignment horizontal="center"/>
    </xf>
    <xf numFmtId="0" fontId="2" fillId="12" borderId="57" xfId="0" applyFont="1" applyFill="1" applyBorder="1" applyAlignment="1">
      <alignment horizontal="center"/>
    </xf>
    <xf numFmtId="0" fontId="2" fillId="12" borderId="50" xfId="0" applyFont="1" applyFill="1" applyBorder="1" applyAlignment="1">
      <alignment horizontal="center"/>
    </xf>
    <xf numFmtId="0" fontId="2" fillId="12" borderId="5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29" xfId="0" applyFont="1" applyFill="1" applyBorder="1" applyAlignment="1">
      <alignment horizontal="center"/>
    </xf>
    <xf numFmtId="0" fontId="2" fillId="7" borderId="42" xfId="0" applyFont="1" applyFill="1" applyBorder="1" applyAlignment="1">
      <alignment horizontal="center"/>
    </xf>
    <xf numFmtId="0" fontId="2" fillId="7" borderId="43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11" borderId="29" xfId="0" applyFont="1" applyFill="1" applyBorder="1" applyAlignment="1">
      <alignment horizontal="center"/>
    </xf>
    <xf numFmtId="0" fontId="2" fillId="11" borderId="42" xfId="0" applyFont="1" applyFill="1" applyBorder="1" applyAlignment="1">
      <alignment horizontal="center"/>
    </xf>
    <xf numFmtId="0" fontId="2" fillId="11" borderId="43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9" borderId="57" xfId="0" applyFont="1" applyFill="1" applyBorder="1" applyAlignment="1">
      <alignment horizontal="center"/>
    </xf>
    <xf numFmtId="0" fontId="2" fillId="9" borderId="50" xfId="0" applyFont="1" applyFill="1" applyBorder="1" applyAlignment="1">
      <alignment horizontal="center"/>
    </xf>
    <xf numFmtId="0" fontId="2" fillId="9" borderId="51" xfId="0" applyFont="1" applyFill="1" applyBorder="1" applyAlignment="1">
      <alignment horizontal="center"/>
    </xf>
    <xf numFmtId="0" fontId="6" fillId="14" borderId="31" xfId="0" applyFont="1" applyFill="1" applyBorder="1" applyAlignment="1">
      <alignment horizontal="center" vertical="center"/>
    </xf>
    <xf numFmtId="0" fontId="6" fillId="14" borderId="32" xfId="0" applyFont="1" applyFill="1" applyBorder="1" applyAlignment="1">
      <alignment horizontal="center" vertical="center"/>
    </xf>
    <xf numFmtId="0" fontId="6" fillId="15" borderId="35" xfId="0" applyFont="1" applyFill="1" applyBorder="1" applyAlignment="1">
      <alignment horizontal="center" vertical="center"/>
    </xf>
    <xf numFmtId="0" fontId="6" fillId="15" borderId="58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2" fillId="8" borderId="37" xfId="0" applyFont="1" applyFill="1" applyBorder="1" applyAlignment="1">
      <alignment horizontal="center"/>
    </xf>
    <xf numFmtId="0" fontId="2" fillId="8" borderId="38" xfId="0" applyFont="1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6" fillId="14" borderId="7" xfId="0" applyFont="1" applyFill="1" applyBorder="1" applyAlignment="1">
      <alignment horizontal="center" vertical="center"/>
    </xf>
    <xf numFmtId="0" fontId="6" fillId="15" borderId="7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8AD8"/>
      <color rgb="FFFF66FF"/>
      <color rgb="FFFF9300"/>
      <color rgb="FF4E8F00"/>
      <color rgb="FFD883FF"/>
      <color rgb="FF76D6FF"/>
      <color rgb="FF0096FF"/>
      <color rgb="FF00FB92"/>
      <color rgb="FFFFD579"/>
      <color rgb="FF00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618C3-18FD-42B3-88EC-8D6643A68FE8}">
  <dimension ref="A1:A15"/>
  <sheetViews>
    <sheetView workbookViewId="0">
      <selection activeCell="A14" sqref="A14"/>
    </sheetView>
  </sheetViews>
  <sheetFormatPr defaultRowHeight="12.75" x14ac:dyDescent="0.2"/>
  <cols>
    <col min="1" max="1" width="19.5703125" bestFit="1" customWidth="1"/>
  </cols>
  <sheetData>
    <row r="1" spans="1:1" x14ac:dyDescent="0.2">
      <c r="A1" s="50" t="s">
        <v>85</v>
      </c>
    </row>
    <row r="2" spans="1:1" ht="14.25" x14ac:dyDescent="0.2">
      <c r="A2" s="49" t="s">
        <v>81</v>
      </c>
    </row>
    <row r="3" spans="1:1" ht="14.25" x14ac:dyDescent="0.2">
      <c r="A3" s="49" t="s">
        <v>80</v>
      </c>
    </row>
    <row r="4" spans="1:1" ht="14.25" x14ac:dyDescent="0.2">
      <c r="A4" s="49" t="s">
        <v>83</v>
      </c>
    </row>
    <row r="5" spans="1:1" ht="14.25" x14ac:dyDescent="0.2">
      <c r="A5" s="49" t="s">
        <v>88</v>
      </c>
    </row>
    <row r="6" spans="1:1" ht="14.25" x14ac:dyDescent="0.2">
      <c r="A6" s="49" t="s">
        <v>89</v>
      </c>
    </row>
    <row r="7" spans="1:1" ht="14.25" x14ac:dyDescent="0.2">
      <c r="A7" s="49" t="s">
        <v>90</v>
      </c>
    </row>
    <row r="8" spans="1:1" ht="14.25" x14ac:dyDescent="0.2">
      <c r="A8" s="49" t="s">
        <v>91</v>
      </c>
    </row>
    <row r="9" spans="1:1" ht="14.25" x14ac:dyDescent="0.2">
      <c r="A9" s="49" t="s">
        <v>82</v>
      </c>
    </row>
    <row r="10" spans="1:1" ht="14.25" x14ac:dyDescent="0.2">
      <c r="A10" s="49" t="s">
        <v>92</v>
      </c>
    </row>
    <row r="11" spans="1:1" ht="14.25" x14ac:dyDescent="0.2">
      <c r="A11" s="49" t="s">
        <v>84</v>
      </c>
    </row>
    <row r="12" spans="1:1" ht="14.25" x14ac:dyDescent="0.2">
      <c r="A12" s="49" t="s">
        <v>93</v>
      </c>
    </row>
    <row r="13" spans="1:1" ht="14.25" x14ac:dyDescent="0.2">
      <c r="A13" s="49" t="s">
        <v>94</v>
      </c>
    </row>
    <row r="14" spans="1:1" ht="14.25" x14ac:dyDescent="0.2">
      <c r="A14" s="49" t="s">
        <v>95</v>
      </c>
    </row>
    <row r="15" spans="1:1" ht="14.25" x14ac:dyDescent="0.2">
      <c r="A15" s="49" t="s">
        <v>96</v>
      </c>
    </row>
  </sheetData>
  <sortState xmlns:xlrd2="http://schemas.microsoft.com/office/spreadsheetml/2017/richdata2" ref="A2:A11">
    <sortCondition ref="A2:A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883FF"/>
    <pageSetUpPr fitToPage="1"/>
  </sheetPr>
  <dimension ref="A1:T22"/>
  <sheetViews>
    <sheetView tabSelected="1" showRuler="0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0" sqref="B20"/>
    </sheetView>
  </sheetViews>
  <sheetFormatPr defaultColWidth="8.85546875" defaultRowHeight="18" x14ac:dyDescent="0.25"/>
  <cols>
    <col min="1" max="1" width="8.85546875" style="52"/>
    <col min="2" max="2" width="34" style="52" customWidth="1"/>
    <col min="3" max="3" width="17" style="52" customWidth="1"/>
    <col min="4" max="4" width="8.42578125" style="52" customWidth="1"/>
    <col min="5" max="5" width="17" style="52" customWidth="1"/>
    <col min="6" max="6" width="8.42578125" style="52" customWidth="1"/>
    <col min="7" max="7" width="13.42578125" style="52" hidden="1" customWidth="1"/>
    <col min="8" max="8" width="8.42578125" style="52" hidden="1" customWidth="1"/>
    <col min="9" max="9" width="17" style="111" customWidth="1"/>
    <col min="10" max="10" width="8.42578125" style="52" customWidth="1"/>
    <col min="11" max="11" width="17" style="52" customWidth="1"/>
    <col min="12" max="12" width="8.42578125" style="52" customWidth="1"/>
    <col min="13" max="13" width="17" style="52" customWidth="1"/>
    <col min="14" max="14" width="8.42578125" style="52" customWidth="1"/>
    <col min="15" max="15" width="15" style="52" customWidth="1"/>
    <col min="16" max="16" width="10.140625" style="52" customWidth="1"/>
    <col min="17" max="17" width="34.140625" style="52" customWidth="1"/>
    <col min="18" max="18" width="10.5703125" style="52" customWidth="1"/>
    <col min="19" max="19" width="13" style="52" customWidth="1"/>
    <col min="20" max="20" width="10.140625" style="52" customWidth="1"/>
    <col min="21" max="16384" width="8.85546875" style="52"/>
  </cols>
  <sheetData>
    <row r="1" spans="1:20" ht="18.75" thickBot="1" x14ac:dyDescent="0.3">
      <c r="B1" s="127"/>
      <c r="C1" s="128"/>
      <c r="D1" s="128"/>
      <c r="E1" s="128"/>
      <c r="F1" s="128"/>
      <c r="G1" s="128"/>
      <c r="H1" s="128"/>
      <c r="I1" s="129"/>
      <c r="J1" s="128"/>
      <c r="K1" s="128"/>
      <c r="L1" s="128"/>
      <c r="M1" s="128"/>
      <c r="N1" s="128"/>
      <c r="O1" s="128"/>
      <c r="P1" s="128"/>
      <c r="Q1" s="128"/>
      <c r="R1" s="128"/>
      <c r="S1" s="130"/>
    </row>
    <row r="2" spans="1:20" ht="54.75" thickBot="1" x14ac:dyDescent="0.3">
      <c r="B2" s="57" t="s">
        <v>0</v>
      </c>
      <c r="C2" s="58" t="s">
        <v>79</v>
      </c>
      <c r="D2" s="59" t="s">
        <v>1</v>
      </c>
      <c r="E2" s="60" t="s">
        <v>2</v>
      </c>
      <c r="F2" s="61" t="s">
        <v>1</v>
      </c>
      <c r="G2" s="62" t="s">
        <v>17</v>
      </c>
      <c r="H2" s="63" t="s">
        <v>1</v>
      </c>
      <c r="I2" s="64" t="s">
        <v>3</v>
      </c>
      <c r="J2" s="65" t="s">
        <v>1</v>
      </c>
      <c r="K2" s="66" t="s">
        <v>17</v>
      </c>
      <c r="L2" s="67" t="s">
        <v>1</v>
      </c>
      <c r="M2" s="68" t="s">
        <v>103</v>
      </c>
      <c r="N2" s="69" t="s">
        <v>1</v>
      </c>
      <c r="O2" s="70" t="s">
        <v>4</v>
      </c>
      <c r="P2" s="122" t="s">
        <v>5</v>
      </c>
      <c r="Q2" s="123" t="s">
        <v>0</v>
      </c>
      <c r="R2" s="131" t="s">
        <v>6</v>
      </c>
      <c r="S2" s="132" t="s">
        <v>7</v>
      </c>
      <c r="T2" s="75" t="s">
        <v>100</v>
      </c>
    </row>
    <row r="3" spans="1:20" x14ac:dyDescent="0.25">
      <c r="A3" s="52">
        <v>1</v>
      </c>
      <c r="B3" s="133" t="s">
        <v>97</v>
      </c>
      <c r="C3" s="51">
        <v>7.2409722222222224E-3</v>
      </c>
      <c r="D3" s="114">
        <f t="shared" ref="D3:D16" si="0">IF(C3&lt;&gt;"",RANK(C3,$C$3:$C$11,1),"")</f>
        <v>2</v>
      </c>
      <c r="E3" s="51">
        <v>3.2826388888888888E-3</v>
      </c>
      <c r="F3" s="114">
        <f t="shared" ref="F3:F16" si="1">IF(E3&lt;&gt;"",RANK(E3,$E$3:$E$11,1),"")</f>
        <v>4</v>
      </c>
      <c r="G3" s="51">
        <v>0.125</v>
      </c>
      <c r="H3" s="114">
        <f t="shared" ref="H3:H16" si="2">IF(G3&lt;&gt;"",RANK(G3,$G$3:$G$11,1),"")</f>
        <v>4</v>
      </c>
      <c r="I3" s="51">
        <v>8.0868055555555565E-4</v>
      </c>
      <c r="J3" s="114">
        <f t="shared" ref="J3:J16" si="3">IF(I3&lt;&gt;"",RANK(I3,$I$3:$I$11,1),"")</f>
        <v>3</v>
      </c>
      <c r="K3" s="51">
        <v>4.461111111111111E-3</v>
      </c>
      <c r="L3" s="114">
        <f t="shared" ref="L3:L16" si="4">IF(K3&lt;&gt;"",RANK(K3,$K$3:$K$11,1),"")</f>
        <v>1</v>
      </c>
      <c r="M3" s="51">
        <v>2.6431712962962962E-3</v>
      </c>
      <c r="N3" s="114">
        <f t="shared" ref="N3:N16" si="5">IF(M3&lt;&gt;"",RANK(M3,$M$3:$M$11,1),"")</f>
        <v>2</v>
      </c>
      <c r="O3" s="145">
        <f>SUM(D3,F3,J3,L3,N3)</f>
        <v>12</v>
      </c>
      <c r="P3" s="114">
        <f t="shared" ref="P3:P16" si="6">IF(O3&lt;&gt;"",RANK(O3,$O$3:$O$11,1),"")</f>
        <v>2</v>
      </c>
      <c r="Q3" s="115" t="str">
        <f t="shared" ref="Q3:Q8" si="7">IF(B3&lt;&gt;"",B3,"")</f>
        <v>Benedictine (M)</v>
      </c>
      <c r="R3" s="77"/>
      <c r="S3" s="118">
        <f t="shared" ref="S3:S11" si="8">SUM(K3,I3,E3,C3,M3)</f>
        <v>1.8436574074074074E-2</v>
      </c>
      <c r="T3" s="91"/>
    </row>
    <row r="4" spans="1:20" x14ac:dyDescent="0.25">
      <c r="A4" s="52">
        <v>2</v>
      </c>
      <c r="B4" s="133" t="s">
        <v>98</v>
      </c>
      <c r="C4" s="51">
        <v>9.4798611111111108E-3</v>
      </c>
      <c r="D4" s="114">
        <f t="shared" si="0"/>
        <v>8</v>
      </c>
      <c r="E4" s="51">
        <v>5.2212962962962959E-3</v>
      </c>
      <c r="F4" s="114">
        <f t="shared" si="1"/>
        <v>9</v>
      </c>
      <c r="G4" s="51">
        <v>0.16666666666666699</v>
      </c>
      <c r="H4" s="114">
        <f t="shared" si="2"/>
        <v>5</v>
      </c>
      <c r="I4" s="51">
        <v>1.2059027777777777E-3</v>
      </c>
      <c r="J4" s="114">
        <f t="shared" si="3"/>
        <v>6</v>
      </c>
      <c r="K4" s="51">
        <v>6.8416666666666669E-3</v>
      </c>
      <c r="L4" s="114">
        <f t="shared" si="4"/>
        <v>8</v>
      </c>
      <c r="M4" s="51">
        <v>3.2946759259259257E-3</v>
      </c>
      <c r="N4" s="114">
        <f t="shared" si="5"/>
        <v>8</v>
      </c>
      <c r="O4" s="145">
        <f t="shared" ref="O4:O11" si="9">SUM(D4,F4,J4,L4,N4)</f>
        <v>39</v>
      </c>
      <c r="P4" s="114">
        <f t="shared" si="6"/>
        <v>8</v>
      </c>
      <c r="Q4" s="115" t="str">
        <f t="shared" si="7"/>
        <v>Benedictine (G)</v>
      </c>
      <c r="R4" s="77"/>
      <c r="S4" s="118">
        <f t="shared" si="8"/>
        <v>2.6043402777777776E-2</v>
      </c>
      <c r="T4" s="91"/>
    </row>
    <row r="5" spans="1:20" x14ac:dyDescent="0.25">
      <c r="A5" s="52">
        <v>3</v>
      </c>
      <c r="B5" s="133" t="s">
        <v>99</v>
      </c>
      <c r="C5" s="51">
        <v>7.8861111111111111E-3</v>
      </c>
      <c r="D5" s="114">
        <f t="shared" si="0"/>
        <v>5</v>
      </c>
      <c r="E5" s="51">
        <v>4.2490740740740744E-3</v>
      </c>
      <c r="F5" s="114">
        <f t="shared" si="1"/>
        <v>7</v>
      </c>
      <c r="G5" s="51">
        <v>0.20833333333333301</v>
      </c>
      <c r="H5" s="114">
        <f t="shared" si="2"/>
        <v>6</v>
      </c>
      <c r="I5" s="51">
        <v>9.9328703703703688E-4</v>
      </c>
      <c r="J5" s="114">
        <f t="shared" si="3"/>
        <v>4</v>
      </c>
      <c r="K5" s="51">
        <v>6.187037037037036E-3</v>
      </c>
      <c r="L5" s="114">
        <f t="shared" si="4"/>
        <v>6</v>
      </c>
      <c r="M5" s="51">
        <v>2.985300925925926E-3</v>
      </c>
      <c r="N5" s="114">
        <f t="shared" si="5"/>
        <v>7</v>
      </c>
      <c r="O5" s="145">
        <f t="shared" si="9"/>
        <v>29</v>
      </c>
      <c r="P5" s="114">
        <f t="shared" si="6"/>
        <v>6</v>
      </c>
      <c r="Q5" s="115" t="str">
        <f t="shared" si="7"/>
        <v>Benedictine (W)</v>
      </c>
      <c r="R5" s="77"/>
      <c r="S5" s="118">
        <f t="shared" si="8"/>
        <v>2.2300810185185184E-2</v>
      </c>
      <c r="T5" s="91"/>
    </row>
    <row r="6" spans="1:20" x14ac:dyDescent="0.25">
      <c r="A6" s="52">
        <v>4</v>
      </c>
      <c r="B6" s="133" t="s">
        <v>91</v>
      </c>
      <c r="C6" s="51">
        <v>7.5578703703703702E-3</v>
      </c>
      <c r="D6" s="114">
        <f t="shared" si="0"/>
        <v>3</v>
      </c>
      <c r="E6" s="51">
        <v>3.2189814814814815E-3</v>
      </c>
      <c r="F6" s="114">
        <f t="shared" si="1"/>
        <v>3</v>
      </c>
      <c r="G6" s="51">
        <v>0.25</v>
      </c>
      <c r="H6" s="114">
        <f t="shared" si="2"/>
        <v>7</v>
      </c>
      <c r="I6" s="51">
        <v>1.0175925925925925E-3</v>
      </c>
      <c r="J6" s="114">
        <f t="shared" si="3"/>
        <v>5</v>
      </c>
      <c r="K6" s="51">
        <v>4.748148148148148E-3</v>
      </c>
      <c r="L6" s="114">
        <f t="shared" si="4"/>
        <v>3</v>
      </c>
      <c r="M6" s="51">
        <v>2.6476851851851852E-3</v>
      </c>
      <c r="N6" s="114">
        <f t="shared" si="5"/>
        <v>3</v>
      </c>
      <c r="O6" s="145">
        <f t="shared" si="9"/>
        <v>17</v>
      </c>
      <c r="P6" s="114">
        <f t="shared" si="6"/>
        <v>3</v>
      </c>
      <c r="Q6" s="115" t="str">
        <f t="shared" si="7"/>
        <v>Glenn Acad</v>
      </c>
      <c r="R6" s="77"/>
      <c r="S6" s="118">
        <f t="shared" si="8"/>
        <v>1.9190277777777778E-2</v>
      </c>
      <c r="T6" s="91"/>
    </row>
    <row r="7" spans="1:20" x14ac:dyDescent="0.25">
      <c r="A7" s="52">
        <v>5</v>
      </c>
      <c r="B7" s="133" t="s">
        <v>82</v>
      </c>
      <c r="C7" s="51">
        <v>8.819444444444444E-3</v>
      </c>
      <c r="D7" s="114">
        <f t="shared" si="0"/>
        <v>7</v>
      </c>
      <c r="E7" s="51">
        <v>3.7166666666666667E-3</v>
      </c>
      <c r="F7" s="114">
        <f t="shared" si="1"/>
        <v>6</v>
      </c>
      <c r="G7" s="83">
        <v>2.6174768518518517E-3</v>
      </c>
      <c r="H7" s="114">
        <f t="shared" si="2"/>
        <v>1</v>
      </c>
      <c r="I7" s="51">
        <v>3.5702546296296298E-3</v>
      </c>
      <c r="J7" s="114">
        <f t="shared" si="3"/>
        <v>9</v>
      </c>
      <c r="K7" s="51">
        <v>6.6342592592592599E-3</v>
      </c>
      <c r="L7" s="114">
        <f t="shared" si="4"/>
        <v>7</v>
      </c>
      <c r="M7" s="51">
        <v>2.8722222222222222E-3</v>
      </c>
      <c r="N7" s="114">
        <f t="shared" si="5"/>
        <v>6</v>
      </c>
      <c r="O7" s="145">
        <f t="shared" si="9"/>
        <v>35</v>
      </c>
      <c r="P7" s="114">
        <f t="shared" si="6"/>
        <v>7</v>
      </c>
      <c r="Q7" s="115" t="str">
        <f t="shared" si="7"/>
        <v>New Hampstead</v>
      </c>
      <c r="R7" s="77"/>
      <c r="S7" s="118">
        <f t="shared" si="8"/>
        <v>2.5612847222222221E-2</v>
      </c>
      <c r="T7" s="91"/>
    </row>
    <row r="8" spans="1:20" x14ac:dyDescent="0.25">
      <c r="A8" s="52">
        <v>6</v>
      </c>
      <c r="B8" s="133" t="s">
        <v>86</v>
      </c>
      <c r="C8" s="51">
        <v>8.6458333333333335E-3</v>
      </c>
      <c r="D8" s="114">
        <f t="shared" si="0"/>
        <v>6</v>
      </c>
      <c r="E8" s="51">
        <v>3.0938657407407408E-3</v>
      </c>
      <c r="F8" s="114">
        <f t="shared" si="1"/>
        <v>2</v>
      </c>
      <c r="G8" s="51">
        <v>0.375</v>
      </c>
      <c r="H8" s="114">
        <f t="shared" si="2"/>
        <v>8</v>
      </c>
      <c r="I8" s="51">
        <v>7.34375E-4</v>
      </c>
      <c r="J8" s="114">
        <f t="shared" si="3"/>
        <v>2</v>
      </c>
      <c r="K8" s="51">
        <v>5.4478009259259262E-3</v>
      </c>
      <c r="L8" s="114">
        <f t="shared" si="4"/>
        <v>4</v>
      </c>
      <c r="M8" s="51">
        <v>2.8401620370370369E-3</v>
      </c>
      <c r="N8" s="114">
        <f t="shared" si="5"/>
        <v>5</v>
      </c>
      <c r="O8" s="145">
        <f t="shared" si="9"/>
        <v>19</v>
      </c>
      <c r="P8" s="114">
        <f t="shared" si="6"/>
        <v>4</v>
      </c>
      <c r="Q8" s="115" t="str">
        <f t="shared" si="7"/>
        <v>Perry Varsity</v>
      </c>
      <c r="R8" s="77"/>
      <c r="S8" s="118">
        <f t="shared" si="8"/>
        <v>2.0762037037037037E-2</v>
      </c>
      <c r="T8" s="91"/>
    </row>
    <row r="9" spans="1:20" x14ac:dyDescent="0.25">
      <c r="A9" s="52">
        <v>7</v>
      </c>
      <c r="B9" s="133" t="s">
        <v>87</v>
      </c>
      <c r="C9" s="51">
        <v>9.5039351851851847E-3</v>
      </c>
      <c r="D9" s="114">
        <f t="shared" si="0"/>
        <v>9</v>
      </c>
      <c r="E9" s="51">
        <v>3.5307870370370371E-3</v>
      </c>
      <c r="F9" s="114">
        <f t="shared" si="1"/>
        <v>5</v>
      </c>
      <c r="G9" s="51">
        <v>3.8731481481481481E-3</v>
      </c>
      <c r="H9" s="114">
        <f t="shared" si="2"/>
        <v>3</v>
      </c>
      <c r="I9" s="51">
        <v>2.1405092592592591E-3</v>
      </c>
      <c r="J9" s="114">
        <f t="shared" si="3"/>
        <v>8</v>
      </c>
      <c r="K9" s="51">
        <v>7.0659722222222226E-3</v>
      </c>
      <c r="L9" s="114">
        <f t="shared" si="4"/>
        <v>9</v>
      </c>
      <c r="M9" s="51">
        <v>3.4120370370370372E-3</v>
      </c>
      <c r="N9" s="114">
        <f t="shared" si="5"/>
        <v>9</v>
      </c>
      <c r="O9" s="145">
        <f t="shared" si="9"/>
        <v>40</v>
      </c>
      <c r="P9" s="114">
        <f t="shared" si="6"/>
        <v>9</v>
      </c>
      <c r="Q9" s="115" t="str">
        <f t="shared" ref="Q9:Q10" si="10">IF(B9&lt;&gt;"",B9,"")</f>
        <v>Perry JV</v>
      </c>
      <c r="R9" s="77"/>
      <c r="S9" s="118">
        <f t="shared" si="8"/>
        <v>2.565324074074074E-2</v>
      </c>
      <c r="T9" s="91"/>
    </row>
    <row r="10" spans="1:20" x14ac:dyDescent="0.25">
      <c r="A10" s="52">
        <v>8</v>
      </c>
      <c r="B10" s="133" t="s">
        <v>94</v>
      </c>
      <c r="C10" s="51">
        <v>7.8179398148148158E-3</v>
      </c>
      <c r="D10" s="114">
        <f t="shared" si="0"/>
        <v>4</v>
      </c>
      <c r="E10" s="51">
        <v>4.4603009259259257E-3</v>
      </c>
      <c r="F10" s="114">
        <f t="shared" si="1"/>
        <v>8</v>
      </c>
      <c r="G10" s="51">
        <v>0.45833333333333298</v>
      </c>
      <c r="H10" s="114">
        <f t="shared" si="2"/>
        <v>9</v>
      </c>
      <c r="I10" s="51">
        <v>1.2118055555555556E-3</v>
      </c>
      <c r="J10" s="114">
        <f t="shared" si="3"/>
        <v>7</v>
      </c>
      <c r="K10" s="51">
        <v>5.5188657407407408E-3</v>
      </c>
      <c r="L10" s="114">
        <f t="shared" si="4"/>
        <v>5</v>
      </c>
      <c r="M10" s="51">
        <v>2.7589120370370371E-3</v>
      </c>
      <c r="N10" s="114">
        <f t="shared" si="5"/>
        <v>4</v>
      </c>
      <c r="O10" s="145">
        <f t="shared" si="9"/>
        <v>28</v>
      </c>
      <c r="P10" s="114">
        <f t="shared" si="6"/>
        <v>5</v>
      </c>
      <c r="Q10" s="115" t="str">
        <f t="shared" si="10"/>
        <v>Richmond Hill</v>
      </c>
      <c r="R10" s="77"/>
      <c r="S10" s="118">
        <f t="shared" si="8"/>
        <v>2.1767824074074071E-2</v>
      </c>
      <c r="T10" s="91"/>
    </row>
    <row r="11" spans="1:20" x14ac:dyDescent="0.25">
      <c r="A11" s="52">
        <v>9</v>
      </c>
      <c r="B11" s="133" t="s">
        <v>81</v>
      </c>
      <c r="C11" s="51">
        <v>6.9885416666666663E-3</v>
      </c>
      <c r="D11" s="114">
        <f t="shared" si="0"/>
        <v>1</v>
      </c>
      <c r="E11" s="51">
        <v>2.657986111111111E-3</v>
      </c>
      <c r="F11" s="114">
        <f t="shared" si="1"/>
        <v>1</v>
      </c>
      <c r="G11" s="51">
        <v>2.7177083333333333E-3</v>
      </c>
      <c r="H11" s="114">
        <f t="shared" si="2"/>
        <v>2</v>
      </c>
      <c r="I11" s="51">
        <v>6.7118055555555561E-4</v>
      </c>
      <c r="J11" s="114">
        <f t="shared" si="3"/>
        <v>1</v>
      </c>
      <c r="K11" s="51">
        <v>4.6657407407407411E-3</v>
      </c>
      <c r="L11" s="114">
        <f t="shared" si="4"/>
        <v>2</v>
      </c>
      <c r="M11" s="51">
        <v>2.4399305555555554E-3</v>
      </c>
      <c r="N11" s="114">
        <f t="shared" si="5"/>
        <v>1</v>
      </c>
      <c r="O11" s="145">
        <f t="shared" si="9"/>
        <v>6</v>
      </c>
      <c r="P11" s="114">
        <f t="shared" si="6"/>
        <v>1</v>
      </c>
      <c r="Q11" s="115" t="str">
        <f t="shared" ref="Q11" si="11">IF(B11&lt;&gt;"",B11,"")</f>
        <v>Veterans</v>
      </c>
      <c r="R11" s="77"/>
      <c r="S11" s="118">
        <f t="shared" si="8"/>
        <v>1.7423379629629632E-2</v>
      </c>
      <c r="T11" s="91"/>
    </row>
    <row r="12" spans="1:20" x14ac:dyDescent="0.25">
      <c r="A12" s="52">
        <v>10</v>
      </c>
      <c r="B12" s="133"/>
      <c r="C12" s="51"/>
      <c r="D12" s="114" t="str">
        <f t="shared" si="0"/>
        <v/>
      </c>
      <c r="E12" s="51"/>
      <c r="F12" s="114" t="str">
        <f t="shared" si="1"/>
        <v/>
      </c>
      <c r="G12" s="51">
        <v>2.7177083333333333E-3</v>
      </c>
      <c r="H12" s="114">
        <f t="shared" si="2"/>
        <v>2</v>
      </c>
      <c r="I12" s="51"/>
      <c r="J12" s="114" t="str">
        <f t="shared" si="3"/>
        <v/>
      </c>
      <c r="K12" s="51"/>
      <c r="L12" s="114" t="str">
        <f t="shared" si="4"/>
        <v/>
      </c>
      <c r="M12" s="51"/>
      <c r="N12" s="114" t="str">
        <f t="shared" si="5"/>
        <v/>
      </c>
      <c r="O12" s="145"/>
      <c r="P12" s="114" t="str">
        <f t="shared" si="6"/>
        <v/>
      </c>
      <c r="Q12" s="115" t="str">
        <f t="shared" ref="Q12" si="12">IF(B12&lt;&gt;"",B12,"")</f>
        <v/>
      </c>
      <c r="R12" s="77"/>
      <c r="S12" s="118">
        <f t="shared" ref="S12" si="13">SUM(K12,I12,E12,C12,M12)</f>
        <v>0</v>
      </c>
      <c r="T12" s="91"/>
    </row>
    <row r="13" spans="1:20" x14ac:dyDescent="0.25">
      <c r="A13" s="52">
        <v>11</v>
      </c>
      <c r="B13" s="133"/>
      <c r="C13" s="51"/>
      <c r="D13" s="114" t="str">
        <f t="shared" si="0"/>
        <v/>
      </c>
      <c r="E13" s="51"/>
      <c r="F13" s="114" t="str">
        <f t="shared" si="1"/>
        <v/>
      </c>
      <c r="G13" s="51">
        <v>2.7177083333333333E-3</v>
      </c>
      <c r="H13" s="114">
        <f t="shared" si="2"/>
        <v>2</v>
      </c>
      <c r="I13" s="51"/>
      <c r="J13" s="114" t="str">
        <f t="shared" si="3"/>
        <v/>
      </c>
      <c r="K13" s="51"/>
      <c r="L13" s="114" t="str">
        <f t="shared" si="4"/>
        <v/>
      </c>
      <c r="M13" s="51"/>
      <c r="N13" s="114" t="str">
        <f t="shared" si="5"/>
        <v/>
      </c>
      <c r="O13" s="145"/>
      <c r="P13" s="114" t="str">
        <f t="shared" si="6"/>
        <v/>
      </c>
      <c r="Q13" s="115" t="str">
        <f t="shared" ref="Q13" si="14">IF(B13&lt;&gt;"",B13,"")</f>
        <v/>
      </c>
      <c r="R13" s="77"/>
      <c r="S13" s="118">
        <f t="shared" ref="S13" si="15">SUM(K13,I13,E13,C13,M13)</f>
        <v>0</v>
      </c>
      <c r="T13" s="91"/>
    </row>
    <row r="14" spans="1:20" x14ac:dyDescent="0.25">
      <c r="A14" s="52">
        <v>12</v>
      </c>
      <c r="B14" s="133"/>
      <c r="C14" s="51"/>
      <c r="D14" s="114" t="str">
        <f t="shared" si="0"/>
        <v/>
      </c>
      <c r="E14" s="51"/>
      <c r="F14" s="114" t="str">
        <f t="shared" ref="F14" si="16">IF(E14&lt;&gt;"",RANK(E14,$E$3:$E$11,1),"")</f>
        <v/>
      </c>
      <c r="G14" s="51">
        <v>2.7177083333333333E-3</v>
      </c>
      <c r="H14" s="114">
        <f t="shared" ref="H14" si="17">IF(G14&lt;&gt;"",RANK(G14,$G$3:$G$11,1),"")</f>
        <v>2</v>
      </c>
      <c r="I14" s="51"/>
      <c r="J14" s="114" t="str">
        <f t="shared" ref="J14" si="18">IF(I14&lt;&gt;"",RANK(I14,$I$3:$I$11,1),"")</f>
        <v/>
      </c>
      <c r="K14" s="51"/>
      <c r="L14" s="114" t="str">
        <f t="shared" ref="L14" si="19">IF(K14&lt;&gt;"",RANK(K14,$K$3:$K$11,1),"")</f>
        <v/>
      </c>
      <c r="M14" s="51"/>
      <c r="N14" s="114" t="str">
        <f t="shared" ref="N14" si="20">IF(M14&lt;&gt;"",RANK(M14,$M$3:$M$11,1),"")</f>
        <v/>
      </c>
      <c r="O14" s="145"/>
      <c r="P14" s="114" t="str">
        <f t="shared" ref="P14" si="21">IF(O14&lt;&gt;"",RANK(O14,$O$3:$O$11,1),"")</f>
        <v/>
      </c>
      <c r="Q14" s="115" t="str">
        <f t="shared" ref="Q14" si="22">IF(B14&lt;&gt;"",B14,"")</f>
        <v/>
      </c>
      <c r="R14" s="77"/>
      <c r="S14" s="118">
        <f t="shared" ref="S14" si="23">SUM(K14,I14,E14,C14,M14)</f>
        <v>0</v>
      </c>
      <c r="T14" s="91"/>
    </row>
    <row r="15" spans="1:20" x14ac:dyDescent="0.25">
      <c r="A15" s="52">
        <v>13</v>
      </c>
      <c r="B15" s="133"/>
      <c r="C15" s="51"/>
      <c r="D15" s="114" t="str">
        <f t="shared" ref="D15" si="24">IF(C15&lt;&gt;"",RANK(C15,$C$3:$C$11,1),"")</f>
        <v/>
      </c>
      <c r="E15" s="51"/>
      <c r="F15" s="114" t="str">
        <f t="shared" ref="F15" si="25">IF(E15&lt;&gt;"",RANK(E15,$E$3:$E$11,1),"")</f>
        <v/>
      </c>
      <c r="G15" s="51">
        <v>2.7177083333333333E-3</v>
      </c>
      <c r="H15" s="114">
        <f t="shared" ref="H15" si="26">IF(G15&lt;&gt;"",RANK(G15,$G$3:$G$11,1),"")</f>
        <v>2</v>
      </c>
      <c r="I15" s="51"/>
      <c r="J15" s="114" t="str">
        <f t="shared" ref="J15" si="27">IF(I15&lt;&gt;"",RANK(I15,$I$3:$I$11,1),"")</f>
        <v/>
      </c>
      <c r="K15" s="51"/>
      <c r="L15" s="114" t="str">
        <f t="shared" ref="L15" si="28">IF(K15&lt;&gt;"",RANK(K15,$K$3:$K$11,1),"")</f>
        <v/>
      </c>
      <c r="M15" s="51"/>
      <c r="N15" s="114" t="str">
        <f t="shared" ref="N15" si="29">IF(M15&lt;&gt;"",RANK(M15,$M$3:$M$11,1),"")</f>
        <v/>
      </c>
      <c r="O15" s="145"/>
      <c r="P15" s="114" t="str">
        <f t="shared" ref="P15" si="30">IF(O15&lt;&gt;"",RANK(O15,$O$3:$O$11,1),"")</f>
        <v/>
      </c>
      <c r="Q15" s="115" t="str">
        <f t="shared" ref="Q15" si="31">IF(B15&lt;&gt;"",B15,"")</f>
        <v/>
      </c>
      <c r="R15" s="77"/>
      <c r="S15" s="118">
        <f t="shared" ref="S15" si="32">SUM(K15,I15,E15,C15,M15)</f>
        <v>0</v>
      </c>
      <c r="T15" s="91"/>
    </row>
    <row r="16" spans="1:20" x14ac:dyDescent="0.25">
      <c r="A16" s="52">
        <v>14</v>
      </c>
      <c r="B16" s="133"/>
      <c r="C16" s="51"/>
      <c r="D16" s="114" t="str">
        <f t="shared" si="0"/>
        <v/>
      </c>
      <c r="E16" s="51"/>
      <c r="F16" s="114" t="str">
        <f t="shared" si="1"/>
        <v/>
      </c>
      <c r="G16" s="51">
        <v>2.7177083333333333E-3</v>
      </c>
      <c r="H16" s="114">
        <f t="shared" si="2"/>
        <v>2</v>
      </c>
      <c r="I16" s="51"/>
      <c r="J16" s="114" t="str">
        <f t="shared" si="3"/>
        <v/>
      </c>
      <c r="K16" s="51"/>
      <c r="L16" s="114" t="str">
        <f t="shared" si="4"/>
        <v/>
      </c>
      <c r="M16" s="51"/>
      <c r="N16" s="114" t="str">
        <f t="shared" si="5"/>
        <v/>
      </c>
      <c r="O16" s="145"/>
      <c r="P16" s="114" t="str">
        <f t="shared" si="6"/>
        <v/>
      </c>
      <c r="Q16" s="115" t="str">
        <f t="shared" ref="Q16" si="33">IF(B16&lt;&gt;"",B16,"")</f>
        <v/>
      </c>
      <c r="R16" s="77"/>
      <c r="S16" s="118">
        <f t="shared" ref="S16" si="34">SUM(K16,I16,E16,C16,M16)</f>
        <v>0</v>
      </c>
      <c r="T16" s="91"/>
    </row>
    <row r="17" spans="2:20" x14ac:dyDescent="0.25">
      <c r="B17" s="134"/>
      <c r="C17" s="100"/>
      <c r="D17" s="101"/>
      <c r="E17" s="101"/>
      <c r="F17" s="101"/>
      <c r="G17" s="48"/>
      <c r="H17" s="101"/>
      <c r="I17" s="102"/>
      <c r="J17" s="101"/>
      <c r="K17" s="101"/>
      <c r="L17" s="101"/>
      <c r="M17" s="101"/>
      <c r="N17" s="101"/>
      <c r="O17" s="101"/>
      <c r="P17" s="103"/>
      <c r="Q17" s="101"/>
      <c r="R17" s="104"/>
      <c r="S17" s="105"/>
      <c r="T17" s="91"/>
    </row>
    <row r="18" spans="2:20" x14ac:dyDescent="0.25">
      <c r="B18" s="135"/>
      <c r="C18" s="136"/>
      <c r="D18" s="137"/>
      <c r="E18" s="91"/>
      <c r="F18" s="137"/>
      <c r="G18" s="91"/>
      <c r="H18" s="137"/>
      <c r="I18" s="107"/>
      <c r="J18" s="137"/>
      <c r="K18" s="91"/>
      <c r="L18" s="91"/>
      <c r="M18" s="91"/>
      <c r="N18" s="91"/>
      <c r="O18" s="91"/>
      <c r="P18" s="137"/>
      <c r="Q18" s="91"/>
      <c r="R18" s="77"/>
      <c r="S18" s="108"/>
      <c r="T18" s="91"/>
    </row>
    <row r="19" spans="2:20" ht="18.75" thickBot="1" x14ac:dyDescent="0.3">
      <c r="B19" s="138"/>
      <c r="C19" s="139"/>
      <c r="D19" s="140"/>
      <c r="E19" s="141"/>
      <c r="F19" s="140"/>
      <c r="G19" s="141"/>
      <c r="H19" s="140"/>
      <c r="I19" s="142"/>
      <c r="J19" s="140"/>
      <c r="K19" s="141"/>
      <c r="L19" s="141"/>
      <c r="M19" s="141"/>
      <c r="N19" s="141"/>
      <c r="O19" s="141"/>
      <c r="P19" s="140"/>
      <c r="Q19" s="141"/>
      <c r="R19" s="94"/>
      <c r="S19" s="143"/>
      <c r="T19" s="91"/>
    </row>
    <row r="21" spans="2:20" x14ac:dyDescent="0.25">
      <c r="B21" s="52" t="s">
        <v>104</v>
      </c>
      <c r="C21" s="110">
        <v>7.2157407407407413E-3</v>
      </c>
      <c r="E21" s="110">
        <v>3.1649305555555554E-3</v>
      </c>
      <c r="I21" s="110">
        <v>7.8842592592592593E-4</v>
      </c>
      <c r="K21" s="110">
        <v>7.2157407407407413E-3</v>
      </c>
      <c r="M21" s="110">
        <v>3.0388888888888887E-3</v>
      </c>
    </row>
    <row r="22" spans="2:20" x14ac:dyDescent="0.25">
      <c r="C22" s="144"/>
      <c r="I22" s="110">
        <v>6.7800925925925928E-4</v>
      </c>
    </row>
  </sheetData>
  <sheetProtection sheet="1" objects="1" scenarios="1"/>
  <autoFilter ref="A2:T19" xr:uid="{00000000-0001-0000-0000-000000000000}"/>
  <phoneticPr fontId="7" type="noConversion"/>
  <conditionalFormatting sqref="C3:C16 E3:E16 G3:G16 I3:I16 K3:K16 M3:M16">
    <cfRule type="cellIs" priority="1" operator="greaterThan">
      <formula>0</formula>
    </cfRule>
  </conditionalFormatting>
  <pageMargins left="0.75" right="0.75" top="1.5" bottom="1" header="0.5" footer="0.5"/>
  <pageSetup scale="50" orientation="landscape" r:id="rId1"/>
  <headerFooter alignWithMargins="0">
    <oddHeader>&amp;C&amp;"Arial,Bold"&amp;12JROTC Raider Meet Results - Male
South Paulding High School
17 Oct 2020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T25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1" sqref="B21"/>
    </sheetView>
  </sheetViews>
  <sheetFormatPr defaultColWidth="8.85546875" defaultRowHeight="18" x14ac:dyDescent="0.25"/>
  <cols>
    <col min="1" max="1" width="8.85546875" style="52"/>
    <col min="2" max="2" width="35" style="52" customWidth="1"/>
    <col min="3" max="3" width="17" style="52" customWidth="1"/>
    <col min="4" max="4" width="8.42578125" style="52" customWidth="1"/>
    <col min="5" max="5" width="17" style="52" customWidth="1"/>
    <col min="6" max="6" width="8.42578125" style="52" customWidth="1"/>
    <col min="7" max="7" width="16" style="52" hidden="1" customWidth="1"/>
    <col min="8" max="8" width="8.42578125" style="52" hidden="1" customWidth="1"/>
    <col min="9" max="9" width="17" style="111" customWidth="1"/>
    <col min="10" max="10" width="8.42578125" style="52" customWidth="1"/>
    <col min="11" max="11" width="17" style="52" customWidth="1"/>
    <col min="12" max="12" width="8.42578125" style="52" customWidth="1"/>
    <col min="13" max="13" width="17" style="52" customWidth="1"/>
    <col min="14" max="14" width="8.42578125" style="52" customWidth="1"/>
    <col min="15" max="15" width="15" style="52" customWidth="1"/>
    <col min="16" max="16" width="10.140625" style="52" customWidth="1"/>
    <col min="17" max="17" width="35" style="52" customWidth="1"/>
    <col min="18" max="18" width="10.42578125" style="52" customWidth="1"/>
    <col min="19" max="19" width="13" style="52" customWidth="1"/>
    <col min="20" max="20" width="10.140625" style="52" customWidth="1"/>
    <col min="21" max="16384" width="8.85546875" style="52"/>
  </cols>
  <sheetData>
    <row r="1" spans="1:20" ht="18.75" thickBot="1" x14ac:dyDescent="0.3">
      <c r="B1" s="120"/>
      <c r="C1" s="120"/>
      <c r="D1" s="120"/>
      <c r="E1" s="120"/>
      <c r="F1" s="120"/>
      <c r="G1" s="120"/>
      <c r="H1" s="120"/>
      <c r="I1" s="121"/>
      <c r="J1" s="120"/>
      <c r="K1" s="120"/>
      <c r="L1" s="120"/>
      <c r="M1" s="120"/>
      <c r="N1" s="120"/>
      <c r="O1" s="120"/>
      <c r="P1" s="120"/>
      <c r="Q1" s="120"/>
      <c r="R1" s="120"/>
      <c r="S1" s="120"/>
    </row>
    <row r="2" spans="1:20" ht="54.75" thickBot="1" x14ac:dyDescent="0.3">
      <c r="B2" s="57" t="s">
        <v>0</v>
      </c>
      <c r="C2" s="58" t="s">
        <v>79</v>
      </c>
      <c r="D2" s="59" t="s">
        <v>1</v>
      </c>
      <c r="E2" s="60" t="s">
        <v>2</v>
      </c>
      <c r="F2" s="61" t="s">
        <v>1</v>
      </c>
      <c r="G2" s="62" t="s">
        <v>17</v>
      </c>
      <c r="H2" s="63" t="s">
        <v>1</v>
      </c>
      <c r="I2" s="64" t="s">
        <v>3</v>
      </c>
      <c r="J2" s="65" t="s">
        <v>1</v>
      </c>
      <c r="K2" s="66" t="s">
        <v>17</v>
      </c>
      <c r="L2" s="67" t="s">
        <v>1</v>
      </c>
      <c r="M2" s="68" t="s">
        <v>103</v>
      </c>
      <c r="N2" s="69" t="s">
        <v>1</v>
      </c>
      <c r="O2" s="70" t="s">
        <v>4</v>
      </c>
      <c r="P2" s="122" t="s">
        <v>5</v>
      </c>
      <c r="Q2" s="123" t="s">
        <v>0</v>
      </c>
      <c r="R2" s="124" t="s">
        <v>6</v>
      </c>
      <c r="S2" s="125" t="s">
        <v>7</v>
      </c>
      <c r="T2" s="75" t="s">
        <v>100</v>
      </c>
    </row>
    <row r="3" spans="1:20" ht="18.75" thickBot="1" x14ac:dyDescent="0.3">
      <c r="A3" s="52">
        <v>1</v>
      </c>
      <c r="B3" s="76" t="s">
        <v>95</v>
      </c>
      <c r="C3" s="51">
        <v>1.8310185185185186E-2</v>
      </c>
      <c r="D3" s="114">
        <f t="shared" ref="D3:D18" si="0">IF(C3&lt;&gt;"",RANK(C3,$C$3:$C$18,1),"")</f>
        <v>6</v>
      </c>
      <c r="E3" s="51">
        <v>1.8343171296296295E-2</v>
      </c>
      <c r="F3" s="114">
        <f t="shared" ref="F3:F18" si="1">IF(E3&lt;&gt;"",RANK(E3,$E$3:$E$18,1),"")</f>
        <v>6</v>
      </c>
      <c r="G3" s="51">
        <v>3.0460648148148148E-3</v>
      </c>
      <c r="H3" s="114">
        <f t="shared" ref="H3:H13" si="2">IF(G3&lt;&gt;"",RANK(G3,$G$3:$G$13,1),"")</f>
        <v>1</v>
      </c>
      <c r="I3" s="51">
        <v>4.1661921296296298E-2</v>
      </c>
      <c r="J3" s="114">
        <f t="shared" ref="J3:J18" si="3">IF(I3&lt;&gt;"",RANK(I3,$I$3:$I$18,1),"")</f>
        <v>5</v>
      </c>
      <c r="K3" s="51">
        <v>2.1689814814814815E-2</v>
      </c>
      <c r="L3" s="114">
        <f t="shared" ref="L3:L18" si="4">IF(K3&lt;&gt;"",RANK(K3,$K$3:$K$18,1),"")</f>
        <v>7</v>
      </c>
      <c r="M3" s="51">
        <v>6.4843749999999997E-3</v>
      </c>
      <c r="N3" s="114">
        <f t="shared" ref="N3:N18" si="5">IF(M3&lt;&gt;"",RANK(M3,$M$3:$M$18,1),"")</f>
        <v>6</v>
      </c>
      <c r="O3" s="113">
        <f t="shared" ref="O3:O9" si="6">SUM(D3,F3,J3,L3,N3)</f>
        <v>30</v>
      </c>
      <c r="P3" s="114">
        <f t="shared" ref="P3:P18" si="7">IF(O3&lt;&gt;"",RANK(O3,$O$3:$O$18,1),"")</f>
        <v>6</v>
      </c>
      <c r="Q3" s="115" t="str">
        <f t="shared" ref="Q3:Q18" si="8">B3</f>
        <v>Dublin</v>
      </c>
      <c r="R3" s="126"/>
      <c r="S3" s="119">
        <f t="shared" ref="S3:S18" si="9">SUM(K3,I3,E3,C3,M3)</f>
        <v>0.1064894675925926</v>
      </c>
      <c r="T3" s="91"/>
    </row>
    <row r="4" spans="1:20" ht="18.75" thickBot="1" x14ac:dyDescent="0.3">
      <c r="A4" s="52">
        <v>2</v>
      </c>
      <c r="B4" s="76" t="s">
        <v>82</v>
      </c>
      <c r="C4" s="51">
        <v>1.1284722222222222E-2</v>
      </c>
      <c r="D4" s="114">
        <f t="shared" si="0"/>
        <v>3</v>
      </c>
      <c r="E4" s="51">
        <v>5.7576388888888885E-3</v>
      </c>
      <c r="F4" s="114">
        <f t="shared" si="1"/>
        <v>4</v>
      </c>
      <c r="G4" s="51">
        <v>0.125</v>
      </c>
      <c r="H4" s="114">
        <f t="shared" si="2"/>
        <v>3</v>
      </c>
      <c r="I4" s="51">
        <v>1.6997685185185186E-3</v>
      </c>
      <c r="J4" s="114">
        <f t="shared" si="3"/>
        <v>4</v>
      </c>
      <c r="K4" s="51">
        <v>1.0042476851851851E-2</v>
      </c>
      <c r="L4" s="114">
        <f t="shared" si="4"/>
        <v>5</v>
      </c>
      <c r="M4" s="51">
        <v>5.2136574074074073E-3</v>
      </c>
      <c r="N4" s="114">
        <f t="shared" si="5"/>
        <v>5</v>
      </c>
      <c r="O4" s="113">
        <f t="shared" si="6"/>
        <v>21</v>
      </c>
      <c r="P4" s="114">
        <f t="shared" si="7"/>
        <v>4</v>
      </c>
      <c r="Q4" s="115" t="str">
        <f t="shared" si="8"/>
        <v>New Hampstead</v>
      </c>
      <c r="R4" s="126"/>
      <c r="S4" s="119">
        <f t="shared" si="9"/>
        <v>3.3998263888888894E-2</v>
      </c>
      <c r="T4" s="91"/>
    </row>
    <row r="5" spans="1:20" ht="18.75" thickBot="1" x14ac:dyDescent="0.3">
      <c r="A5" s="52">
        <v>3</v>
      </c>
      <c r="B5" s="76" t="s">
        <v>101</v>
      </c>
      <c r="C5" s="51">
        <v>1.1967592592592592E-2</v>
      </c>
      <c r="D5" s="114">
        <f t="shared" si="0"/>
        <v>4</v>
      </c>
      <c r="E5" s="51">
        <v>5.0546296296296303E-3</v>
      </c>
      <c r="F5" s="114">
        <f t="shared" si="1"/>
        <v>3</v>
      </c>
      <c r="G5" s="51">
        <v>0.16666666666666699</v>
      </c>
      <c r="H5" s="114">
        <f t="shared" si="2"/>
        <v>4</v>
      </c>
      <c r="I5" s="51">
        <v>1.0484953703703704E-3</v>
      </c>
      <c r="J5" s="114">
        <f t="shared" si="3"/>
        <v>1</v>
      </c>
      <c r="K5" s="51">
        <v>6.1618055555555558E-3</v>
      </c>
      <c r="L5" s="114">
        <f t="shared" si="4"/>
        <v>1</v>
      </c>
      <c r="M5" s="51">
        <v>3.1810185185185188E-3</v>
      </c>
      <c r="N5" s="114">
        <f t="shared" si="5"/>
        <v>2</v>
      </c>
      <c r="O5" s="113">
        <f t="shared" si="6"/>
        <v>11</v>
      </c>
      <c r="P5" s="114">
        <f t="shared" si="7"/>
        <v>2</v>
      </c>
      <c r="Q5" s="115" t="str">
        <f t="shared" si="8"/>
        <v>Northside (A)</v>
      </c>
      <c r="R5" s="126"/>
      <c r="S5" s="119">
        <f t="shared" si="9"/>
        <v>2.7413541666666666E-2</v>
      </c>
      <c r="T5" s="91"/>
    </row>
    <row r="6" spans="1:20" ht="18.75" thickBot="1" x14ac:dyDescent="0.3">
      <c r="A6" s="52">
        <v>4</v>
      </c>
      <c r="B6" s="76" t="s">
        <v>102</v>
      </c>
      <c r="C6" s="51">
        <v>1.2453703703703703E-2</v>
      </c>
      <c r="D6" s="114">
        <f t="shared" si="0"/>
        <v>5</v>
      </c>
      <c r="E6" s="51">
        <v>5.9917824074074083E-3</v>
      </c>
      <c r="F6" s="114">
        <f t="shared" si="1"/>
        <v>5</v>
      </c>
      <c r="G6" s="51">
        <v>0.20833333333333301</v>
      </c>
      <c r="H6" s="114">
        <f t="shared" si="2"/>
        <v>5</v>
      </c>
      <c r="I6" s="51">
        <v>4.1661921296296298E-2</v>
      </c>
      <c r="J6" s="114">
        <f t="shared" si="3"/>
        <v>5</v>
      </c>
      <c r="K6" s="51">
        <v>7.145833333333333E-3</v>
      </c>
      <c r="L6" s="114">
        <f t="shared" si="4"/>
        <v>4</v>
      </c>
      <c r="M6" s="51">
        <v>4.6596064814814816E-3</v>
      </c>
      <c r="N6" s="114">
        <f t="shared" si="5"/>
        <v>4</v>
      </c>
      <c r="O6" s="113">
        <f t="shared" si="6"/>
        <v>23</v>
      </c>
      <c r="P6" s="114">
        <f t="shared" si="7"/>
        <v>5</v>
      </c>
      <c r="Q6" s="115" t="str">
        <f t="shared" si="8"/>
        <v>Northside (B)</v>
      </c>
      <c r="R6" s="126"/>
      <c r="S6" s="119">
        <f t="shared" si="9"/>
        <v>7.1912847222222215E-2</v>
      </c>
      <c r="T6" s="91"/>
    </row>
    <row r="7" spans="1:20" ht="18.75" thickBot="1" x14ac:dyDescent="0.3">
      <c r="A7" s="52">
        <v>5</v>
      </c>
      <c r="B7" s="76" t="s">
        <v>84</v>
      </c>
      <c r="C7" s="51">
        <v>1.0393518518518519E-2</v>
      </c>
      <c r="D7" s="114">
        <f t="shared" ref="D7:D12" si="10">IF(C7&lt;&gt;"",RANK(C7,$C$3:$C$18,1),"")</f>
        <v>2</v>
      </c>
      <c r="E7" s="51">
        <v>4.335185185185185E-3</v>
      </c>
      <c r="F7" s="114">
        <f t="shared" si="1"/>
        <v>2</v>
      </c>
      <c r="G7" s="51">
        <v>0.25</v>
      </c>
      <c r="H7" s="114">
        <f t="shared" si="2"/>
        <v>6</v>
      </c>
      <c r="I7" s="51">
        <v>1.5881944444444444E-3</v>
      </c>
      <c r="J7" s="114">
        <f t="shared" si="3"/>
        <v>2</v>
      </c>
      <c r="K7" s="51">
        <v>6.6568287037037039E-3</v>
      </c>
      <c r="L7" s="114">
        <f t="shared" si="4"/>
        <v>2</v>
      </c>
      <c r="M7" s="51">
        <v>3.9406250000000006E-3</v>
      </c>
      <c r="N7" s="114">
        <f t="shared" si="5"/>
        <v>3</v>
      </c>
      <c r="O7" s="113">
        <f t="shared" si="6"/>
        <v>11</v>
      </c>
      <c r="P7" s="114">
        <f t="shared" si="7"/>
        <v>2</v>
      </c>
      <c r="Q7" s="115" t="str">
        <f t="shared" si="8"/>
        <v>Smith Station</v>
      </c>
      <c r="R7" s="126"/>
      <c r="S7" s="119">
        <f t="shared" ref="S7:S12" si="11">SUM(K7,I7,E7,C7,M7)</f>
        <v>2.6914351851851852E-2</v>
      </c>
      <c r="T7" s="91"/>
    </row>
    <row r="8" spans="1:20" ht="18.75" thickBot="1" x14ac:dyDescent="0.3">
      <c r="A8" s="52">
        <v>6</v>
      </c>
      <c r="B8" s="76" t="s">
        <v>81</v>
      </c>
      <c r="C8" s="51">
        <v>9.626736111111112E-3</v>
      </c>
      <c r="D8" s="114">
        <f t="shared" si="10"/>
        <v>1</v>
      </c>
      <c r="E8" s="51">
        <v>3.9857638888888885E-3</v>
      </c>
      <c r="F8" s="114">
        <f t="shared" si="1"/>
        <v>1</v>
      </c>
      <c r="G8" s="51">
        <v>0.33333333333333298</v>
      </c>
      <c r="H8" s="114">
        <f t="shared" si="2"/>
        <v>7</v>
      </c>
      <c r="I8" s="51">
        <v>1.6675925925925925E-3</v>
      </c>
      <c r="J8" s="114">
        <f t="shared" si="3"/>
        <v>3</v>
      </c>
      <c r="K8" s="51">
        <v>6.9145833333333325E-3</v>
      </c>
      <c r="L8" s="114">
        <f t="shared" si="4"/>
        <v>3</v>
      </c>
      <c r="M8" s="51">
        <v>3.1246527777777783E-3</v>
      </c>
      <c r="N8" s="114">
        <f t="shared" si="5"/>
        <v>1</v>
      </c>
      <c r="O8" s="113">
        <f t="shared" si="6"/>
        <v>9</v>
      </c>
      <c r="P8" s="114">
        <f t="shared" si="7"/>
        <v>1</v>
      </c>
      <c r="Q8" s="115" t="str">
        <f t="shared" si="8"/>
        <v>Veterans</v>
      </c>
      <c r="R8" s="126"/>
      <c r="S8" s="119">
        <f t="shared" si="11"/>
        <v>2.5319328703703702E-2</v>
      </c>
      <c r="T8" s="91"/>
    </row>
    <row r="9" spans="1:20" ht="18.75" thickBot="1" x14ac:dyDescent="0.3">
      <c r="A9" s="52">
        <v>7</v>
      </c>
      <c r="B9" s="76" t="s">
        <v>92</v>
      </c>
      <c r="C9" s="51">
        <v>1.9902199074074072E-2</v>
      </c>
      <c r="D9" s="114">
        <f t="shared" si="10"/>
        <v>7</v>
      </c>
      <c r="E9" s="51">
        <v>1.9723611111111108E-2</v>
      </c>
      <c r="F9" s="114">
        <f t="shared" si="1"/>
        <v>7</v>
      </c>
      <c r="G9" s="51">
        <v>0.375</v>
      </c>
      <c r="H9" s="114">
        <f t="shared" si="2"/>
        <v>8</v>
      </c>
      <c r="I9" s="51">
        <v>4.1661921296296298E-2</v>
      </c>
      <c r="J9" s="114">
        <f t="shared" si="3"/>
        <v>5</v>
      </c>
      <c r="K9" s="51">
        <v>1.3031944444444445E-2</v>
      </c>
      <c r="L9" s="114">
        <f t="shared" si="4"/>
        <v>6</v>
      </c>
      <c r="M9" s="51">
        <v>4.1661921296296298E-2</v>
      </c>
      <c r="N9" s="114">
        <f t="shared" si="5"/>
        <v>7</v>
      </c>
      <c r="O9" s="113">
        <f t="shared" si="6"/>
        <v>32</v>
      </c>
      <c r="P9" s="114">
        <f t="shared" si="7"/>
        <v>7</v>
      </c>
      <c r="Q9" s="115" t="str">
        <f t="shared" si="8"/>
        <v>Wilkinson Co</v>
      </c>
      <c r="R9" s="126"/>
      <c r="S9" s="119">
        <f t="shared" si="11"/>
        <v>0.13598159722222222</v>
      </c>
      <c r="T9" s="91"/>
    </row>
    <row r="10" spans="1:20" ht="18.75" thickBot="1" x14ac:dyDescent="0.3">
      <c r="A10" s="52">
        <v>8</v>
      </c>
      <c r="B10" s="76"/>
      <c r="C10" s="51"/>
      <c r="D10" s="114" t="str">
        <f t="shared" si="10"/>
        <v/>
      </c>
      <c r="E10" s="51"/>
      <c r="F10" s="114" t="str">
        <f t="shared" si="1"/>
        <v/>
      </c>
      <c r="G10" s="51">
        <v>0.41666666666666702</v>
      </c>
      <c r="H10" s="114">
        <f t="shared" si="2"/>
        <v>9</v>
      </c>
      <c r="I10" s="51"/>
      <c r="J10" s="114" t="str">
        <f t="shared" si="3"/>
        <v/>
      </c>
      <c r="K10" s="51"/>
      <c r="L10" s="114" t="str">
        <f t="shared" si="4"/>
        <v/>
      </c>
      <c r="M10" s="51"/>
      <c r="N10" s="114" t="str">
        <f t="shared" si="5"/>
        <v/>
      </c>
      <c r="O10" s="113"/>
      <c r="P10" s="114" t="str">
        <f t="shared" si="7"/>
        <v/>
      </c>
      <c r="Q10" s="115">
        <f t="shared" si="8"/>
        <v>0</v>
      </c>
      <c r="R10" s="126"/>
      <c r="S10" s="119">
        <f t="shared" si="11"/>
        <v>0</v>
      </c>
      <c r="T10" s="91"/>
    </row>
    <row r="11" spans="1:20" ht="18.75" thickBot="1" x14ac:dyDescent="0.3">
      <c r="A11" s="52">
        <v>9</v>
      </c>
      <c r="B11" s="76"/>
      <c r="C11" s="51"/>
      <c r="D11" s="114" t="str">
        <f t="shared" si="10"/>
        <v/>
      </c>
      <c r="E11" s="51"/>
      <c r="F11" s="114" t="str">
        <f t="shared" si="1"/>
        <v/>
      </c>
      <c r="G11" s="51">
        <v>0.45833333333333298</v>
      </c>
      <c r="H11" s="114">
        <f t="shared" si="2"/>
        <v>10</v>
      </c>
      <c r="I11" s="51"/>
      <c r="J11" s="114" t="str">
        <f t="shared" si="3"/>
        <v/>
      </c>
      <c r="K11" s="51"/>
      <c r="L11" s="114" t="str">
        <f t="shared" si="4"/>
        <v/>
      </c>
      <c r="M11" s="51"/>
      <c r="N11" s="114" t="str">
        <f t="shared" si="5"/>
        <v/>
      </c>
      <c r="O11" s="113"/>
      <c r="P11" s="114" t="str">
        <f t="shared" si="7"/>
        <v/>
      </c>
      <c r="Q11" s="115">
        <f t="shared" si="8"/>
        <v>0</v>
      </c>
      <c r="R11" s="126"/>
      <c r="S11" s="119">
        <f t="shared" si="11"/>
        <v>0</v>
      </c>
      <c r="T11" s="91"/>
    </row>
    <row r="12" spans="1:20" ht="18.75" thickBot="1" x14ac:dyDescent="0.3">
      <c r="A12" s="52">
        <v>10</v>
      </c>
      <c r="B12" s="76"/>
      <c r="C12" s="51"/>
      <c r="D12" s="114" t="str">
        <f t="shared" si="10"/>
        <v/>
      </c>
      <c r="E12" s="51"/>
      <c r="F12" s="114" t="str">
        <f t="shared" si="1"/>
        <v/>
      </c>
      <c r="G12" s="51">
        <v>0.5</v>
      </c>
      <c r="H12" s="114">
        <f t="shared" si="2"/>
        <v>11</v>
      </c>
      <c r="I12" s="51"/>
      <c r="J12" s="114" t="str">
        <f t="shared" si="3"/>
        <v/>
      </c>
      <c r="K12" s="51"/>
      <c r="L12" s="114" t="str">
        <f t="shared" si="4"/>
        <v/>
      </c>
      <c r="M12" s="51"/>
      <c r="N12" s="114" t="str">
        <f t="shared" si="5"/>
        <v/>
      </c>
      <c r="O12" s="113"/>
      <c r="P12" s="114" t="str">
        <f t="shared" si="7"/>
        <v/>
      </c>
      <c r="Q12" s="115">
        <f t="shared" si="8"/>
        <v>0</v>
      </c>
      <c r="R12" s="126"/>
      <c r="S12" s="119">
        <f t="shared" si="11"/>
        <v>0</v>
      </c>
      <c r="T12" s="91"/>
    </row>
    <row r="13" spans="1:20" ht="18.75" thickBot="1" x14ac:dyDescent="0.3">
      <c r="A13" s="52">
        <v>11</v>
      </c>
      <c r="B13" s="76"/>
      <c r="C13" s="51"/>
      <c r="D13" s="114" t="str">
        <f t="shared" si="0"/>
        <v/>
      </c>
      <c r="E13" s="51"/>
      <c r="F13" s="114" t="str">
        <f t="shared" si="1"/>
        <v/>
      </c>
      <c r="G13" s="83">
        <v>4.5461689814814799E-2</v>
      </c>
      <c r="H13" s="114">
        <f t="shared" si="2"/>
        <v>2</v>
      </c>
      <c r="I13" s="51"/>
      <c r="J13" s="114" t="str">
        <f t="shared" si="3"/>
        <v/>
      </c>
      <c r="K13" s="51"/>
      <c r="L13" s="114" t="str">
        <f t="shared" si="4"/>
        <v/>
      </c>
      <c r="M13" s="51"/>
      <c r="N13" s="114" t="str">
        <f t="shared" si="5"/>
        <v/>
      </c>
      <c r="O13" s="113"/>
      <c r="P13" s="114" t="str">
        <f t="shared" si="7"/>
        <v/>
      </c>
      <c r="Q13" s="115">
        <f t="shared" si="8"/>
        <v>0</v>
      </c>
      <c r="R13" s="126"/>
      <c r="S13" s="119">
        <f t="shared" si="9"/>
        <v>0</v>
      </c>
      <c r="T13" s="91"/>
    </row>
    <row r="14" spans="1:20" ht="18.75" thickBot="1" x14ac:dyDescent="0.3">
      <c r="A14" s="52">
        <v>12</v>
      </c>
      <c r="B14" s="76"/>
      <c r="C14" s="51"/>
      <c r="D14" s="114" t="str">
        <f t="shared" si="0"/>
        <v/>
      </c>
      <c r="E14" s="51"/>
      <c r="F14" s="114" t="str">
        <f t="shared" si="1"/>
        <v/>
      </c>
      <c r="G14" s="83"/>
      <c r="H14" s="77"/>
      <c r="I14" s="51"/>
      <c r="J14" s="114" t="str">
        <f t="shared" si="3"/>
        <v/>
      </c>
      <c r="K14" s="51"/>
      <c r="L14" s="114" t="str">
        <f t="shared" si="4"/>
        <v/>
      </c>
      <c r="M14" s="51"/>
      <c r="N14" s="114" t="str">
        <f t="shared" si="5"/>
        <v/>
      </c>
      <c r="O14" s="113"/>
      <c r="P14" s="114" t="str">
        <f t="shared" si="7"/>
        <v/>
      </c>
      <c r="Q14" s="115">
        <f t="shared" si="8"/>
        <v>0</v>
      </c>
      <c r="R14" s="126"/>
      <c r="S14" s="119">
        <f t="shared" si="9"/>
        <v>0</v>
      </c>
      <c r="T14" s="91"/>
    </row>
    <row r="15" spans="1:20" ht="18.75" thickBot="1" x14ac:dyDescent="0.3">
      <c r="A15" s="52">
        <v>13</v>
      </c>
      <c r="B15" s="76"/>
      <c r="C15" s="51"/>
      <c r="D15" s="114" t="str">
        <f t="shared" si="0"/>
        <v/>
      </c>
      <c r="E15" s="51"/>
      <c r="F15" s="114" t="str">
        <f t="shared" si="1"/>
        <v/>
      </c>
      <c r="G15" s="83"/>
      <c r="H15" s="77"/>
      <c r="I15" s="51"/>
      <c r="J15" s="114" t="str">
        <f t="shared" si="3"/>
        <v/>
      </c>
      <c r="K15" s="51"/>
      <c r="L15" s="114" t="str">
        <f t="shared" si="4"/>
        <v/>
      </c>
      <c r="M15" s="51"/>
      <c r="N15" s="114" t="str">
        <f t="shared" si="5"/>
        <v/>
      </c>
      <c r="O15" s="113"/>
      <c r="P15" s="114" t="str">
        <f t="shared" si="7"/>
        <v/>
      </c>
      <c r="Q15" s="115">
        <f t="shared" si="8"/>
        <v>0</v>
      </c>
      <c r="R15" s="126"/>
      <c r="S15" s="119">
        <f t="shared" si="9"/>
        <v>0</v>
      </c>
      <c r="T15" s="91"/>
    </row>
    <row r="16" spans="1:20" ht="18.75" thickBot="1" x14ac:dyDescent="0.3">
      <c r="A16" s="52">
        <v>14</v>
      </c>
      <c r="B16" s="76"/>
      <c r="C16" s="51"/>
      <c r="D16" s="114" t="str">
        <f t="shared" si="0"/>
        <v/>
      </c>
      <c r="E16" s="51"/>
      <c r="F16" s="114" t="str">
        <f t="shared" si="1"/>
        <v/>
      </c>
      <c r="G16" s="83"/>
      <c r="H16" s="77"/>
      <c r="I16" s="51"/>
      <c r="J16" s="114" t="str">
        <f t="shared" si="3"/>
        <v/>
      </c>
      <c r="K16" s="51"/>
      <c r="L16" s="114" t="str">
        <f t="shared" si="4"/>
        <v/>
      </c>
      <c r="M16" s="51"/>
      <c r="N16" s="114" t="str">
        <f t="shared" si="5"/>
        <v/>
      </c>
      <c r="O16" s="113"/>
      <c r="P16" s="114" t="str">
        <f t="shared" si="7"/>
        <v/>
      </c>
      <c r="Q16" s="115">
        <f t="shared" si="8"/>
        <v>0</v>
      </c>
      <c r="R16" s="126"/>
      <c r="S16" s="119">
        <f t="shared" si="9"/>
        <v>0</v>
      </c>
      <c r="T16" s="91"/>
    </row>
    <row r="17" spans="1:20" ht="18.75" thickBot="1" x14ac:dyDescent="0.3">
      <c r="A17" s="52">
        <v>15</v>
      </c>
      <c r="B17" s="76"/>
      <c r="C17" s="51"/>
      <c r="D17" s="114" t="str">
        <f t="shared" si="0"/>
        <v/>
      </c>
      <c r="E17" s="51"/>
      <c r="F17" s="114" t="str">
        <f t="shared" si="1"/>
        <v/>
      </c>
      <c r="G17" s="83"/>
      <c r="H17" s="77"/>
      <c r="I17" s="51"/>
      <c r="J17" s="114" t="str">
        <f t="shared" si="3"/>
        <v/>
      </c>
      <c r="K17" s="51"/>
      <c r="L17" s="114" t="str">
        <f t="shared" si="4"/>
        <v/>
      </c>
      <c r="M17" s="51"/>
      <c r="N17" s="114" t="str">
        <f t="shared" si="5"/>
        <v/>
      </c>
      <c r="O17" s="113"/>
      <c r="P17" s="114" t="str">
        <f t="shared" si="7"/>
        <v/>
      </c>
      <c r="Q17" s="115">
        <f t="shared" si="8"/>
        <v>0</v>
      </c>
      <c r="R17" s="126"/>
      <c r="S17" s="119">
        <f t="shared" si="9"/>
        <v>0</v>
      </c>
      <c r="T17" s="91"/>
    </row>
    <row r="18" spans="1:20" x14ac:dyDescent="0.25">
      <c r="A18" s="52">
        <v>16</v>
      </c>
      <c r="B18" s="76"/>
      <c r="C18" s="51"/>
      <c r="D18" s="114" t="str">
        <f t="shared" si="0"/>
        <v/>
      </c>
      <c r="E18" s="51"/>
      <c r="F18" s="114" t="str">
        <f t="shared" si="1"/>
        <v/>
      </c>
      <c r="G18" s="83"/>
      <c r="H18" s="77"/>
      <c r="I18" s="51"/>
      <c r="J18" s="114" t="str">
        <f t="shared" si="3"/>
        <v/>
      </c>
      <c r="K18" s="51"/>
      <c r="L18" s="114" t="str">
        <f t="shared" si="4"/>
        <v/>
      </c>
      <c r="M18" s="51"/>
      <c r="N18" s="114" t="str">
        <f t="shared" si="5"/>
        <v/>
      </c>
      <c r="O18" s="113"/>
      <c r="P18" s="114" t="str">
        <f t="shared" si="7"/>
        <v/>
      </c>
      <c r="Q18" s="115">
        <f t="shared" si="8"/>
        <v>0</v>
      </c>
      <c r="R18" s="126"/>
      <c r="S18" s="119">
        <f t="shared" si="9"/>
        <v>0</v>
      </c>
      <c r="T18" s="91"/>
    </row>
    <row r="19" spans="1:20" x14ac:dyDescent="0.25">
      <c r="B19" s="99"/>
      <c r="C19" s="100"/>
      <c r="D19" s="101"/>
      <c r="E19" s="101"/>
      <c r="F19" s="101"/>
      <c r="G19" s="48"/>
      <c r="H19" s="101"/>
      <c r="I19" s="102"/>
      <c r="J19" s="101"/>
      <c r="K19" s="101"/>
      <c r="L19" s="101"/>
      <c r="M19" s="101"/>
      <c r="N19" s="101"/>
      <c r="O19" s="101"/>
      <c r="P19" s="103"/>
      <c r="Q19" s="101"/>
      <c r="R19" s="104"/>
      <c r="S19" s="105"/>
      <c r="T19" s="91"/>
    </row>
    <row r="20" spans="1:20" x14ac:dyDescent="0.25">
      <c r="B20" s="106"/>
      <c r="C20" s="91"/>
      <c r="D20" s="91"/>
      <c r="E20" s="91"/>
      <c r="F20" s="91"/>
      <c r="G20" s="91"/>
      <c r="H20" s="91"/>
      <c r="I20" s="107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</row>
    <row r="21" spans="1:20" x14ac:dyDescent="0.25">
      <c r="B21" s="109"/>
      <c r="C21" s="91"/>
      <c r="D21" s="91"/>
      <c r="E21" s="91"/>
      <c r="F21" s="91"/>
      <c r="G21" s="91"/>
      <c r="H21" s="91"/>
      <c r="I21" s="107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</row>
    <row r="24" spans="1:20" x14ac:dyDescent="0.25">
      <c r="B24" s="52" t="s">
        <v>104</v>
      </c>
      <c r="C24" s="110">
        <v>7.2157407407407413E-3</v>
      </c>
      <c r="E24" s="110">
        <v>3.1649305555555554E-3</v>
      </c>
      <c r="I24" s="110">
        <v>7.8842592592592593E-4</v>
      </c>
      <c r="K24" s="110">
        <v>7.2157407407407413E-3</v>
      </c>
      <c r="M24" s="110">
        <v>3.0388888888888887E-3</v>
      </c>
    </row>
    <row r="25" spans="1:20" x14ac:dyDescent="0.25">
      <c r="C25" s="111"/>
      <c r="D25" s="111"/>
      <c r="E25" s="111"/>
      <c r="F25" s="111"/>
      <c r="G25" s="111"/>
      <c r="H25" s="111"/>
      <c r="I25" s="110">
        <v>6.7800925925925928E-4</v>
      </c>
      <c r="J25" s="111"/>
      <c r="K25" s="111"/>
      <c r="L25" s="111"/>
      <c r="M25" s="111"/>
    </row>
  </sheetData>
  <sheetProtection sheet="1" objects="1" scenarios="1"/>
  <autoFilter ref="A2:T21" xr:uid="{00000000-0001-0000-0100-000000000000}"/>
  <sortState xmlns:xlrd2="http://schemas.microsoft.com/office/spreadsheetml/2017/richdata2" ref="B3:B27">
    <sortCondition ref="B3:B27"/>
  </sortState>
  <conditionalFormatting sqref="C3:C18">
    <cfRule type="timePeriod" dxfId="0" priority="1" timePeriod="lastMonth">
      <formula>AND(MONTH(C3)=MONTH(EDATE(TODAY(),0-1)),YEAR(C3)=YEAR(EDATE(TODAY(),0-1)))</formula>
    </cfRule>
  </conditionalFormatting>
  <pageMargins left="0.75" right="0.75" top="1.25" bottom="1" header="0.5" footer="0.5"/>
  <pageSetup scale="47" orientation="landscape" r:id="rId1"/>
  <headerFooter alignWithMargins="0">
    <oddHeader>&amp;C&amp;"Arial,Bold"&amp;12JROTC Raider Meet Results - Mix
South Paulding High School
17 Oct 2020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300"/>
    <pageSetUpPr fitToPage="1"/>
  </sheetPr>
  <dimension ref="A1:T18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6" sqref="B16"/>
    </sheetView>
  </sheetViews>
  <sheetFormatPr defaultColWidth="8.85546875" defaultRowHeight="18" x14ac:dyDescent="0.25"/>
  <cols>
    <col min="1" max="1" width="8.85546875" style="52"/>
    <col min="2" max="2" width="35" style="52" customWidth="1"/>
    <col min="3" max="3" width="17" style="52" customWidth="1"/>
    <col min="4" max="4" width="8.42578125" style="52" customWidth="1"/>
    <col min="5" max="5" width="17" style="52" customWidth="1"/>
    <col min="6" max="6" width="8.42578125" style="52" customWidth="1"/>
    <col min="7" max="7" width="12.140625" style="52" hidden="1" customWidth="1"/>
    <col min="8" max="8" width="4.5703125" style="52" hidden="1" customWidth="1"/>
    <col min="9" max="9" width="17" style="111" customWidth="1"/>
    <col min="10" max="10" width="8.42578125" style="52" customWidth="1"/>
    <col min="11" max="11" width="17" style="52" customWidth="1"/>
    <col min="12" max="12" width="8.42578125" style="52" customWidth="1"/>
    <col min="13" max="13" width="17" style="52" customWidth="1"/>
    <col min="14" max="14" width="8.42578125" style="52" customWidth="1"/>
    <col min="15" max="15" width="15" style="52" customWidth="1"/>
    <col min="16" max="16" width="10.140625" style="52" customWidth="1"/>
    <col min="17" max="17" width="35" style="52" customWidth="1"/>
    <col min="18" max="18" width="9.5703125" style="52" bestFit="1" customWidth="1"/>
    <col min="19" max="19" width="13" style="52" customWidth="1"/>
    <col min="20" max="20" width="10.140625" style="52" customWidth="1"/>
    <col min="21" max="16384" width="8.85546875" style="52"/>
  </cols>
  <sheetData>
    <row r="1" spans="1:20" ht="18.75" thickBot="1" x14ac:dyDescent="0.3">
      <c r="B1" s="53"/>
      <c r="C1" s="54"/>
      <c r="D1" s="54"/>
      <c r="E1" s="54"/>
      <c r="F1" s="54"/>
      <c r="G1" s="54"/>
      <c r="H1" s="54"/>
      <c r="I1" s="55"/>
      <c r="J1" s="54"/>
      <c r="K1" s="54"/>
      <c r="L1" s="54"/>
      <c r="M1" s="54"/>
      <c r="N1" s="54"/>
      <c r="O1" s="54"/>
      <c r="P1" s="54"/>
      <c r="Q1" s="54"/>
      <c r="R1" s="54"/>
      <c r="S1" s="56"/>
    </row>
    <row r="2" spans="1:20" ht="52.5" customHeight="1" thickBot="1" x14ac:dyDescent="0.3">
      <c r="B2" s="57" t="s">
        <v>0</v>
      </c>
      <c r="C2" s="58" t="s">
        <v>79</v>
      </c>
      <c r="D2" s="59" t="s">
        <v>1</v>
      </c>
      <c r="E2" s="60" t="s">
        <v>2</v>
      </c>
      <c r="F2" s="61" t="s">
        <v>1</v>
      </c>
      <c r="G2" s="62" t="s">
        <v>17</v>
      </c>
      <c r="H2" s="63" t="s">
        <v>1</v>
      </c>
      <c r="I2" s="64" t="s">
        <v>3</v>
      </c>
      <c r="J2" s="65" t="s">
        <v>1</v>
      </c>
      <c r="K2" s="66" t="s">
        <v>17</v>
      </c>
      <c r="L2" s="67" t="s">
        <v>1</v>
      </c>
      <c r="M2" s="68" t="s">
        <v>103</v>
      </c>
      <c r="N2" s="69" t="s">
        <v>1</v>
      </c>
      <c r="O2" s="70" t="s">
        <v>4</v>
      </c>
      <c r="P2" s="71" t="s">
        <v>5</v>
      </c>
      <c r="Q2" s="72" t="s">
        <v>0</v>
      </c>
      <c r="R2" s="73" t="s">
        <v>6</v>
      </c>
      <c r="S2" s="74" t="s">
        <v>7</v>
      </c>
      <c r="T2" s="75" t="s">
        <v>100</v>
      </c>
    </row>
    <row r="3" spans="1:20" s="82" customFormat="1" x14ac:dyDescent="0.25">
      <c r="A3" s="52">
        <v>1</v>
      </c>
      <c r="B3" s="76" t="s">
        <v>105</v>
      </c>
      <c r="C3" s="51">
        <v>1.2905092592592593E-2</v>
      </c>
      <c r="D3" s="114">
        <f t="shared" ref="D3:D11" si="0">IF(C3&lt;&gt;"",RANK(C3,$C$3:$C$8,1),"")</f>
        <v>5</v>
      </c>
      <c r="E3" s="51">
        <v>9.5785879629629641E-3</v>
      </c>
      <c r="F3" s="114">
        <f t="shared" ref="F3:F11" si="1">IF(E3&lt;&gt;"",RANK(E3,$E$3:$E$8,1),"")</f>
        <v>4</v>
      </c>
      <c r="G3" s="51">
        <v>0.125</v>
      </c>
      <c r="H3" s="114">
        <f>IF(G3&lt;&gt;"",RANK(G3,$G$3:$G$7,1),"")</f>
        <v>3</v>
      </c>
      <c r="I3" s="51">
        <v>1.7689814814814816E-3</v>
      </c>
      <c r="J3" s="114">
        <f t="shared" ref="J3:J11" si="2">IF(I3&lt;&gt;"",RANK(I3,$I$3:$I$8,1),"")</f>
        <v>5</v>
      </c>
      <c r="K3" s="51">
        <v>1.0755902777777777E-2</v>
      </c>
      <c r="L3" s="114">
        <f t="shared" ref="L3:L11" si="3">IF(K3&lt;&gt;"",RANK(K3,$K$3:$K$8,1),"")</f>
        <v>4</v>
      </c>
      <c r="M3" s="51">
        <v>6.119675925925926E-3</v>
      </c>
      <c r="N3" s="114">
        <f t="shared" ref="N3:N11" si="4">IF(M3&lt;&gt;"",RANK(M3,$M$3:$M$8,1),"")</f>
        <v>5</v>
      </c>
      <c r="O3" s="113">
        <f t="shared" ref="O3:O7" si="5">SUM(D3,F3,J3,L3,N3)</f>
        <v>23</v>
      </c>
      <c r="P3" s="114">
        <f t="shared" ref="P3:P8" si="6">IF(O3&lt;&gt;"",RANK(O3,$O$3:$O$8,1),"")</f>
        <v>5</v>
      </c>
      <c r="Q3" s="115" t="str">
        <f t="shared" ref="Q3:Q6" si="7">IF(B3&lt;&gt;"",B3,"")</f>
        <v>New Hampstead (Y)</v>
      </c>
      <c r="R3" s="80"/>
      <c r="S3" s="118">
        <f t="shared" ref="S3:S11" si="8">SUM(K3,I3,E3,C3,M3)</f>
        <v>4.1128240740740743E-2</v>
      </c>
      <c r="T3" s="81"/>
    </row>
    <row r="4" spans="1:20" s="82" customFormat="1" x14ac:dyDescent="0.25">
      <c r="A4" s="52">
        <v>2</v>
      </c>
      <c r="B4" s="76" t="s">
        <v>106</v>
      </c>
      <c r="C4" s="51">
        <v>1.150462962962963E-2</v>
      </c>
      <c r="D4" s="114">
        <f t="shared" si="0"/>
        <v>4</v>
      </c>
      <c r="E4" s="51">
        <v>9.8427083333333335E-3</v>
      </c>
      <c r="F4" s="114">
        <f t="shared" si="1"/>
        <v>5</v>
      </c>
      <c r="G4" s="51">
        <v>0.16666666666666699</v>
      </c>
      <c r="H4" s="114">
        <f>IF(G4&lt;&gt;"",RANK(G4,$G$3:$G$7,1),"")</f>
        <v>4</v>
      </c>
      <c r="I4" s="51">
        <v>1.7420138888888889E-3</v>
      </c>
      <c r="J4" s="114">
        <f t="shared" si="2"/>
        <v>4</v>
      </c>
      <c r="K4" s="51">
        <v>1.313148148148148E-2</v>
      </c>
      <c r="L4" s="114">
        <f t="shared" si="3"/>
        <v>5</v>
      </c>
      <c r="M4" s="51">
        <v>4.4925925925925932E-3</v>
      </c>
      <c r="N4" s="114">
        <f t="shared" si="4"/>
        <v>4</v>
      </c>
      <c r="O4" s="113">
        <f t="shared" si="5"/>
        <v>22</v>
      </c>
      <c r="P4" s="114">
        <f t="shared" si="6"/>
        <v>4</v>
      </c>
      <c r="Q4" s="115" t="str">
        <f t="shared" si="7"/>
        <v>New Hampstead (M)</v>
      </c>
      <c r="R4" s="80"/>
      <c r="S4" s="118">
        <f t="shared" si="8"/>
        <v>4.0713425925925931E-2</v>
      </c>
      <c r="T4" s="81"/>
    </row>
    <row r="5" spans="1:20" s="82" customFormat="1" x14ac:dyDescent="0.25">
      <c r="A5" s="52">
        <v>3</v>
      </c>
      <c r="B5" s="76" t="s">
        <v>80</v>
      </c>
      <c r="C5" s="51">
        <v>1.1365972222222222E-2</v>
      </c>
      <c r="D5" s="114">
        <f t="shared" si="0"/>
        <v>3</v>
      </c>
      <c r="E5" s="51">
        <v>5.4770833333333338E-3</v>
      </c>
      <c r="F5" s="114">
        <f t="shared" si="1"/>
        <v>2</v>
      </c>
      <c r="G5" s="51">
        <v>0.20833333333333301</v>
      </c>
      <c r="H5" s="114">
        <f>IF(G5&lt;&gt;"",RANK(G5,$G$3:$G$7,1),"")</f>
        <v>5</v>
      </c>
      <c r="I5" s="51">
        <v>8.2916666666666664E-4</v>
      </c>
      <c r="J5" s="114">
        <f t="shared" si="2"/>
        <v>1</v>
      </c>
      <c r="K5" s="51">
        <v>9.3023148148148153E-3</v>
      </c>
      <c r="L5" s="114">
        <f t="shared" si="3"/>
        <v>3</v>
      </c>
      <c r="M5" s="51">
        <v>3.287384259259259E-3</v>
      </c>
      <c r="N5" s="114">
        <f t="shared" si="4"/>
        <v>3</v>
      </c>
      <c r="O5" s="113">
        <f t="shared" si="5"/>
        <v>12</v>
      </c>
      <c r="P5" s="114">
        <f t="shared" si="6"/>
        <v>2</v>
      </c>
      <c r="Q5" s="115" t="str">
        <f t="shared" si="7"/>
        <v>Perry</v>
      </c>
      <c r="R5" s="80"/>
      <c r="S5" s="118">
        <f t="shared" si="8"/>
        <v>3.0261921296296297E-2</v>
      </c>
      <c r="T5" s="81"/>
    </row>
    <row r="6" spans="1:20" s="82" customFormat="1" x14ac:dyDescent="0.25">
      <c r="A6" s="52">
        <v>4</v>
      </c>
      <c r="B6" s="76" t="s">
        <v>94</v>
      </c>
      <c r="C6" s="51">
        <v>1.0180439814814816E-2</v>
      </c>
      <c r="D6" s="114">
        <f t="shared" si="0"/>
        <v>2</v>
      </c>
      <c r="E6" s="51">
        <v>6.1390046296296297E-3</v>
      </c>
      <c r="F6" s="114">
        <f t="shared" si="1"/>
        <v>3</v>
      </c>
      <c r="G6" s="83">
        <v>5.890625E-3</v>
      </c>
      <c r="H6" s="114">
        <f>IF(G6&lt;&gt;"",RANK(G6,$G$3:$G$7,1),"")</f>
        <v>1</v>
      </c>
      <c r="I6" s="51">
        <v>1.2313657407407408E-3</v>
      </c>
      <c r="J6" s="114">
        <f t="shared" si="2"/>
        <v>3</v>
      </c>
      <c r="K6" s="51">
        <v>7.4554398148148149E-3</v>
      </c>
      <c r="L6" s="114">
        <f t="shared" si="3"/>
        <v>2</v>
      </c>
      <c r="M6" s="51">
        <v>3.1445601851851851E-3</v>
      </c>
      <c r="N6" s="114">
        <f t="shared" si="4"/>
        <v>2</v>
      </c>
      <c r="O6" s="113">
        <f t="shared" si="5"/>
        <v>12</v>
      </c>
      <c r="P6" s="114">
        <f t="shared" si="6"/>
        <v>2</v>
      </c>
      <c r="Q6" s="115" t="str">
        <f t="shared" si="7"/>
        <v>Richmond Hill</v>
      </c>
      <c r="R6" s="80"/>
      <c r="S6" s="118">
        <f t="shared" si="8"/>
        <v>2.8150810185185185E-2</v>
      </c>
      <c r="T6" s="81"/>
    </row>
    <row r="7" spans="1:20" s="82" customFormat="1" x14ac:dyDescent="0.25">
      <c r="A7" s="52">
        <v>5</v>
      </c>
      <c r="B7" s="76" t="s">
        <v>81</v>
      </c>
      <c r="C7" s="51">
        <v>9.0589120370370372E-3</v>
      </c>
      <c r="D7" s="114">
        <f t="shared" si="0"/>
        <v>1</v>
      </c>
      <c r="E7" s="51">
        <v>3.6170138888888888E-3</v>
      </c>
      <c r="F7" s="114">
        <f t="shared" si="1"/>
        <v>1</v>
      </c>
      <c r="G7" s="83">
        <v>4.7557291666666703E-2</v>
      </c>
      <c r="H7" s="114">
        <f>IF(G7&lt;&gt;"",RANK(G7,$G$3:$G$7,1),"")</f>
        <v>2</v>
      </c>
      <c r="I7" s="51">
        <v>1.1365740740740741E-3</v>
      </c>
      <c r="J7" s="114">
        <f t="shared" si="2"/>
        <v>2</v>
      </c>
      <c r="K7" s="51">
        <v>6.5523148148148146E-3</v>
      </c>
      <c r="L7" s="114">
        <f t="shared" si="3"/>
        <v>1</v>
      </c>
      <c r="M7" s="51">
        <v>2.673611111111111E-3</v>
      </c>
      <c r="N7" s="114">
        <f t="shared" si="4"/>
        <v>1</v>
      </c>
      <c r="O7" s="113">
        <f t="shared" si="5"/>
        <v>6</v>
      </c>
      <c r="P7" s="114">
        <f t="shared" si="6"/>
        <v>1</v>
      </c>
      <c r="Q7" s="115" t="str">
        <f t="shared" ref="Q7:Q8" si="9">IF(B7&lt;&gt;"",B7,"")</f>
        <v>Veterans</v>
      </c>
      <c r="R7" s="80"/>
      <c r="S7" s="118">
        <f t="shared" si="8"/>
        <v>2.3038425925925927E-2</v>
      </c>
      <c r="T7" s="81"/>
    </row>
    <row r="8" spans="1:20" s="82" customFormat="1" x14ac:dyDescent="0.25">
      <c r="A8" s="52">
        <v>6</v>
      </c>
      <c r="B8" s="76"/>
      <c r="C8" s="84"/>
      <c r="D8" s="114" t="str">
        <f t="shared" si="0"/>
        <v/>
      </c>
      <c r="E8" s="84"/>
      <c r="F8" s="114" t="str">
        <f t="shared" si="1"/>
        <v/>
      </c>
      <c r="G8" s="85"/>
      <c r="H8" s="86"/>
      <c r="I8" s="84"/>
      <c r="J8" s="114" t="str">
        <f t="shared" si="2"/>
        <v/>
      </c>
      <c r="K8" s="84"/>
      <c r="L8" s="114" t="str">
        <f t="shared" si="3"/>
        <v/>
      </c>
      <c r="M8" s="84"/>
      <c r="N8" s="114" t="str">
        <f t="shared" si="4"/>
        <v/>
      </c>
      <c r="O8" s="112"/>
      <c r="P8" s="116" t="str">
        <f t="shared" si="6"/>
        <v/>
      </c>
      <c r="Q8" s="117" t="str">
        <f t="shared" si="9"/>
        <v/>
      </c>
      <c r="R8" s="88"/>
      <c r="S8" s="119">
        <f t="shared" si="8"/>
        <v>0</v>
      </c>
      <c r="T8" s="81"/>
    </row>
    <row r="9" spans="1:20" x14ac:dyDescent="0.25">
      <c r="A9" s="52">
        <v>7</v>
      </c>
      <c r="B9" s="76"/>
      <c r="C9" s="89"/>
      <c r="D9" s="114" t="str">
        <f t="shared" si="0"/>
        <v/>
      </c>
      <c r="E9" s="89"/>
      <c r="F9" s="114" t="str">
        <f t="shared" si="1"/>
        <v/>
      </c>
      <c r="G9" s="89"/>
      <c r="H9" s="77"/>
      <c r="I9" s="89"/>
      <c r="J9" s="114" t="str">
        <f t="shared" si="2"/>
        <v/>
      </c>
      <c r="K9" s="89"/>
      <c r="L9" s="114" t="str">
        <f t="shared" si="3"/>
        <v/>
      </c>
      <c r="M9" s="89"/>
      <c r="N9" s="114" t="str">
        <f t="shared" si="4"/>
        <v/>
      </c>
      <c r="O9" s="78"/>
      <c r="P9" s="77"/>
      <c r="Q9" s="79"/>
      <c r="R9" s="90"/>
      <c r="S9" s="119">
        <f t="shared" si="8"/>
        <v>0</v>
      </c>
      <c r="T9" s="91"/>
    </row>
    <row r="10" spans="1:20" x14ac:dyDescent="0.25">
      <c r="A10" s="52">
        <v>8</v>
      </c>
      <c r="B10" s="76"/>
      <c r="C10" s="92"/>
      <c r="D10" s="114" t="str">
        <f t="shared" si="0"/>
        <v/>
      </c>
      <c r="E10" s="92"/>
      <c r="F10" s="114" t="str">
        <f t="shared" si="1"/>
        <v/>
      </c>
      <c r="G10" s="92"/>
      <c r="H10" s="77"/>
      <c r="I10" s="92"/>
      <c r="J10" s="114" t="str">
        <f t="shared" si="2"/>
        <v/>
      </c>
      <c r="K10" s="92"/>
      <c r="L10" s="114" t="str">
        <f t="shared" si="3"/>
        <v/>
      </c>
      <c r="M10" s="92"/>
      <c r="N10" s="114" t="str">
        <f t="shared" si="4"/>
        <v/>
      </c>
      <c r="O10" s="87"/>
      <c r="P10" s="86"/>
      <c r="Q10" s="79"/>
      <c r="R10" s="80"/>
      <c r="S10" s="119">
        <f t="shared" si="8"/>
        <v>0</v>
      </c>
      <c r="T10" s="91"/>
    </row>
    <row r="11" spans="1:20" ht="18.75" thickBot="1" x14ac:dyDescent="0.3">
      <c r="A11" s="52">
        <v>9</v>
      </c>
      <c r="B11" s="76"/>
      <c r="C11" s="93"/>
      <c r="D11" s="114" t="str">
        <f t="shared" si="0"/>
        <v/>
      </c>
      <c r="E11" s="93"/>
      <c r="F11" s="114" t="str">
        <f t="shared" si="1"/>
        <v/>
      </c>
      <c r="G11" s="93"/>
      <c r="H11" s="94"/>
      <c r="I11" s="93"/>
      <c r="J11" s="114" t="str">
        <f t="shared" si="2"/>
        <v/>
      </c>
      <c r="K11" s="93"/>
      <c r="L11" s="114" t="str">
        <f t="shared" si="3"/>
        <v/>
      </c>
      <c r="M11" s="93"/>
      <c r="N11" s="114" t="str">
        <f t="shared" si="4"/>
        <v/>
      </c>
      <c r="O11" s="95"/>
      <c r="P11" s="96"/>
      <c r="Q11" s="97"/>
      <c r="R11" s="98"/>
      <c r="S11" s="119">
        <f t="shared" si="8"/>
        <v>0</v>
      </c>
      <c r="T11" s="91"/>
    </row>
    <row r="12" spans="1:20" x14ac:dyDescent="0.25">
      <c r="B12" s="99"/>
      <c r="C12" s="100"/>
      <c r="D12" s="101"/>
      <c r="E12" s="101"/>
      <c r="F12" s="101"/>
      <c r="G12" s="48"/>
      <c r="H12" s="101"/>
      <c r="I12" s="102"/>
      <c r="J12" s="101"/>
      <c r="K12" s="101"/>
      <c r="L12" s="101"/>
      <c r="M12" s="101"/>
      <c r="N12" s="101"/>
      <c r="O12" s="101"/>
      <c r="P12" s="103"/>
      <c r="Q12" s="101"/>
      <c r="R12" s="104"/>
      <c r="S12" s="105"/>
      <c r="T12" s="91"/>
    </row>
    <row r="13" spans="1:20" x14ac:dyDescent="0.25">
      <c r="B13" s="106"/>
      <c r="C13" s="91"/>
      <c r="D13" s="91"/>
      <c r="E13" s="91"/>
      <c r="F13" s="91"/>
      <c r="G13" s="91"/>
      <c r="H13" s="91"/>
      <c r="I13" s="107"/>
      <c r="J13" s="91"/>
      <c r="K13" s="91"/>
      <c r="L13" s="91"/>
      <c r="M13" s="91"/>
      <c r="N13" s="91"/>
      <c r="O13" s="91"/>
      <c r="P13" s="91"/>
      <c r="Q13" s="91"/>
      <c r="R13" s="91"/>
      <c r="S13" s="108"/>
      <c r="T13" s="91"/>
    </row>
    <row r="14" spans="1:20" x14ac:dyDescent="0.25">
      <c r="B14" s="109"/>
      <c r="C14" s="91"/>
      <c r="D14" s="91"/>
      <c r="E14" s="91"/>
      <c r="F14" s="91"/>
      <c r="G14" s="91"/>
      <c r="H14" s="91"/>
      <c r="I14" s="107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</row>
    <row r="17" spans="2:13" x14ac:dyDescent="0.25">
      <c r="B17" s="52" t="s">
        <v>104</v>
      </c>
      <c r="C17" s="110">
        <v>7.2157407407407413E-3</v>
      </c>
      <c r="E17" s="110">
        <v>3.1649305555555554E-3</v>
      </c>
      <c r="I17" s="110">
        <v>7.8842592592592593E-4</v>
      </c>
      <c r="K17" s="110">
        <v>7.2157407407407413E-3</v>
      </c>
      <c r="M17" s="110">
        <v>3.0388888888888887E-3</v>
      </c>
    </row>
    <row r="18" spans="2:13" x14ac:dyDescent="0.25">
      <c r="I18" s="110">
        <v>6.7812500000000002E-4</v>
      </c>
    </row>
  </sheetData>
  <sheetProtection sheet="1" objects="1" scenarios="1"/>
  <autoFilter ref="A2:T11" xr:uid="{00000000-0001-0000-0200-000000000000}"/>
  <sortState xmlns:xlrd2="http://schemas.microsoft.com/office/spreadsheetml/2017/richdata2" ref="B3:B6">
    <sortCondition ref="B3:B6"/>
  </sortState>
  <pageMargins left="0.75" right="0.75" top="1.5" bottom="1" header="0.5" footer="0.5"/>
  <pageSetup scale="57" orientation="landscape" r:id="rId1"/>
  <headerFooter alignWithMargins="0">
    <oddHeader>&amp;C&amp;"Arial,Bold"&amp;12JROTC Raider Meet Results - Female
South Paulding High School
17 Oct 2020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9"/>
  <sheetViews>
    <sheetView workbookViewId="0">
      <pane ySplit="2" topLeftCell="A49" activePane="bottomLeft" state="frozen"/>
      <selection pane="bottomLeft" activeCell="B45" sqref="B45"/>
    </sheetView>
  </sheetViews>
  <sheetFormatPr defaultColWidth="8.85546875" defaultRowHeight="18" x14ac:dyDescent="0.25"/>
  <cols>
    <col min="1" max="1" width="6" style="9" customWidth="1"/>
    <col min="2" max="2" width="27.140625" style="9" customWidth="1"/>
    <col min="3" max="3" width="6" style="9" customWidth="1"/>
    <col min="4" max="4" width="33.5703125" style="9" bestFit="1" customWidth="1"/>
    <col min="5" max="5" width="6" style="9" customWidth="1"/>
    <col min="6" max="6" width="25.28515625" style="9" customWidth="1"/>
    <col min="7" max="16384" width="8.85546875" style="9"/>
  </cols>
  <sheetData>
    <row r="1" spans="1:6" ht="24" thickBot="1" x14ac:dyDescent="0.4">
      <c r="A1" s="152" t="s">
        <v>8</v>
      </c>
      <c r="B1" s="152"/>
      <c r="C1" s="152"/>
      <c r="D1" s="152"/>
      <c r="E1" s="152"/>
      <c r="F1" s="152"/>
    </row>
    <row r="2" spans="1:6" x14ac:dyDescent="0.25">
      <c r="A2" s="179" t="s">
        <v>9</v>
      </c>
      <c r="B2" s="180"/>
      <c r="C2" s="181" t="s">
        <v>10</v>
      </c>
      <c r="D2" s="182"/>
      <c r="E2" s="183" t="s">
        <v>11</v>
      </c>
      <c r="F2" s="184"/>
    </row>
    <row r="3" spans="1:6" x14ac:dyDescent="0.25">
      <c r="A3" s="185" t="str">
        <f>Female!$C2</f>
        <v>Team Run</v>
      </c>
      <c r="B3" s="186"/>
      <c r="C3" s="187" t="str">
        <f>Female!$C2</f>
        <v>Team Run</v>
      </c>
      <c r="D3" s="186"/>
      <c r="E3" s="187" t="str">
        <f>Female!$C2</f>
        <v>Team Run</v>
      </c>
      <c r="F3" s="188"/>
    </row>
    <row r="4" spans="1:6" x14ac:dyDescent="0.25">
      <c r="A4" s="27">
        <v>3</v>
      </c>
      <c r="B4" s="42" t="str">
        <f>VLOOKUP(A4,Female!D:Q,14,FALSE)</f>
        <v>Perry</v>
      </c>
      <c r="C4" s="29">
        <v>3</v>
      </c>
      <c r="D4" s="42" t="str">
        <f>VLOOKUP(C4,Mix!D:Q,14,FALSE)</f>
        <v>New Hampstead</v>
      </c>
      <c r="E4" s="29">
        <v>3</v>
      </c>
      <c r="F4" s="30" t="str">
        <f>VLOOKUP(E4,Male!D:Q,14,FALSE)</f>
        <v>Glenn Acad</v>
      </c>
    </row>
    <row r="5" spans="1:6" x14ac:dyDescent="0.25">
      <c r="A5" s="27">
        <v>2</v>
      </c>
      <c r="B5" s="42" t="str">
        <f>VLOOKUP(A5,Female!D:Q,14,FALSE)</f>
        <v>Richmond Hill</v>
      </c>
      <c r="C5" s="29">
        <v>2</v>
      </c>
      <c r="D5" s="42" t="str">
        <f>VLOOKUP(C5,Mix!D:Q,14,FALSE)</f>
        <v>Smith Station</v>
      </c>
      <c r="E5" s="29">
        <v>2</v>
      </c>
      <c r="F5" s="30" t="str">
        <f>VLOOKUP(E5,Male!D:Q,14,FALSE)</f>
        <v>Benedictine (M)</v>
      </c>
    </row>
    <row r="6" spans="1:6" ht="18.75" thickBot="1" x14ac:dyDescent="0.3">
      <c r="A6" s="28">
        <v>1</v>
      </c>
      <c r="B6" s="42" t="str">
        <f>VLOOKUP(A6,Female!D:Q,14,FALSE)</f>
        <v>Veterans</v>
      </c>
      <c r="C6" s="31">
        <v>1</v>
      </c>
      <c r="D6" s="43" t="str">
        <f>VLOOKUP(C6,Mix!D:Q,14,FALSE)</f>
        <v>Veterans</v>
      </c>
      <c r="E6" s="31">
        <v>1</v>
      </c>
      <c r="F6" s="30" t="str">
        <f>VLOOKUP(E6,Male!D:Q,14,FALSE)</f>
        <v>Veterans</v>
      </c>
    </row>
    <row r="7" spans="1:6" ht="18.75" thickBot="1" x14ac:dyDescent="0.3">
      <c r="A7" s="21"/>
      <c r="C7" s="32"/>
      <c r="E7" s="32"/>
      <c r="F7" s="33"/>
    </row>
    <row r="8" spans="1:6" ht="18.75" thickBot="1" x14ac:dyDescent="0.3">
      <c r="A8" s="167" t="str">
        <f>Female!$E2</f>
        <v>Obstacle Course</v>
      </c>
      <c r="B8" s="168"/>
      <c r="C8" s="169" t="str">
        <f>Female!$E2</f>
        <v>Obstacle Course</v>
      </c>
      <c r="D8" s="168"/>
      <c r="E8" s="169" t="str">
        <f>Female!$E2</f>
        <v>Obstacle Course</v>
      </c>
      <c r="F8" s="170"/>
    </row>
    <row r="9" spans="1:6" x14ac:dyDescent="0.25">
      <c r="A9" s="15">
        <v>3</v>
      </c>
      <c r="B9" s="44" t="str">
        <f>VLOOKUP(A9,Female!F:Q,12,FALSE)</f>
        <v>Richmond Hill</v>
      </c>
      <c r="C9" s="34">
        <v>3</v>
      </c>
      <c r="D9" s="44" t="str">
        <f>VLOOKUP(C9,Mix!F:Q,12,FALSE)</f>
        <v>Northside (A)</v>
      </c>
      <c r="E9" s="34">
        <v>3</v>
      </c>
      <c r="F9" s="35" t="str">
        <f>VLOOKUP(E9,Male!F:Q,12,FALSE)</f>
        <v>Glenn Acad</v>
      </c>
    </row>
    <row r="10" spans="1:6" x14ac:dyDescent="0.25">
      <c r="A10" s="17">
        <v>2</v>
      </c>
      <c r="B10" s="45" t="str">
        <f>VLOOKUP(A10,Female!F:Q,12,FALSE)</f>
        <v>Perry</v>
      </c>
      <c r="C10" s="36">
        <v>2</v>
      </c>
      <c r="D10" s="45" t="str">
        <f>VLOOKUP(C10,Mix!F:Q,12,FALSE)</f>
        <v>Smith Station</v>
      </c>
      <c r="E10" s="36">
        <v>2</v>
      </c>
      <c r="F10" s="37" t="str">
        <f>VLOOKUP(E10,Male!F:Q,12,FALSE)</f>
        <v>Perry Varsity</v>
      </c>
    </row>
    <row r="11" spans="1:6" ht="18.75" thickBot="1" x14ac:dyDescent="0.3">
      <c r="A11" s="19">
        <v>1</v>
      </c>
      <c r="B11" s="46" t="str">
        <f>VLOOKUP(A11,Female!F:Q,12,FALSE)</f>
        <v>Veterans</v>
      </c>
      <c r="C11" s="38">
        <v>1</v>
      </c>
      <c r="D11" s="46" t="str">
        <f>VLOOKUP(C11,Mix!F:Q,12,FALSE)</f>
        <v>Veterans</v>
      </c>
      <c r="E11" s="38">
        <v>1</v>
      </c>
      <c r="F11" s="39" t="str">
        <f>VLOOKUP(E11,Male!F:Q,12,FALSE)</f>
        <v>Veterans</v>
      </c>
    </row>
    <row r="12" spans="1:6" x14ac:dyDescent="0.25">
      <c r="A12" s="21"/>
      <c r="C12" s="32"/>
      <c r="E12" s="32"/>
      <c r="F12" s="33"/>
    </row>
    <row r="13" spans="1:6" ht="18.75" hidden="1" thickBot="1" x14ac:dyDescent="0.3">
      <c r="A13" s="175" t="str">
        <f>Female!$G2</f>
        <v>CCR</v>
      </c>
      <c r="B13" s="176"/>
      <c r="C13" s="177" t="str">
        <f>Female!$G2</f>
        <v>CCR</v>
      </c>
      <c r="D13" s="176"/>
      <c r="E13" s="177" t="str">
        <f>Female!$G2</f>
        <v>CCR</v>
      </c>
      <c r="F13" s="178"/>
    </row>
    <row r="14" spans="1:6" hidden="1" x14ac:dyDescent="0.25">
      <c r="A14" s="15">
        <v>3</v>
      </c>
      <c r="B14" s="44" t="str">
        <f>VLOOKUP(A14,Female!H:Q,10,FALSE)</f>
        <v>New Hampstead (Y)</v>
      </c>
      <c r="C14" s="34">
        <v>3</v>
      </c>
      <c r="D14" s="44" t="str">
        <f>VLOOKUP(C14,Mix!H:Q,10,FALSE)</f>
        <v>New Hampstead</v>
      </c>
      <c r="E14" s="34">
        <v>3</v>
      </c>
      <c r="F14" s="35" t="str">
        <f>VLOOKUP(E14,Male!H:Q,10,FALSE)</f>
        <v>Perry JV</v>
      </c>
    </row>
    <row r="15" spans="1:6" hidden="1" x14ac:dyDescent="0.25">
      <c r="A15" s="17">
        <v>2</v>
      </c>
      <c r="B15" s="45" t="str">
        <f>VLOOKUP(A15,Female!H:Q,10,FALSE)</f>
        <v>Veterans</v>
      </c>
      <c r="C15" s="36">
        <v>2</v>
      </c>
      <c r="D15" s="44">
        <f>VLOOKUP(C15,Mix!H:Q,10,FALSE)</f>
        <v>0</v>
      </c>
      <c r="E15" s="36">
        <v>2</v>
      </c>
      <c r="F15" s="37" t="str">
        <f>VLOOKUP(E15,Male!H:Q,10,FALSE)</f>
        <v>Veterans</v>
      </c>
    </row>
    <row r="16" spans="1:6" hidden="1" x14ac:dyDescent="0.25">
      <c r="A16" s="19">
        <v>1</v>
      </c>
      <c r="B16" s="46" t="str">
        <f>VLOOKUP(A16,Female!H:Q,10,FALSE)</f>
        <v>Richmond Hill</v>
      </c>
      <c r="C16" s="38">
        <v>1</v>
      </c>
      <c r="D16" s="44" t="str">
        <f>VLOOKUP(C16,Mix!H:Q,10,FALSE)</f>
        <v>Dublin</v>
      </c>
      <c r="E16" s="38">
        <v>1</v>
      </c>
      <c r="F16" s="39" t="str">
        <f>VLOOKUP(E16,Male!H:Q,10,FALSE)</f>
        <v>New Hampstead</v>
      </c>
    </row>
    <row r="17" spans="1:6" ht="18.75" thickBot="1" x14ac:dyDescent="0.3">
      <c r="A17" s="21"/>
      <c r="C17" s="32"/>
      <c r="E17" s="32"/>
      <c r="F17" s="33"/>
    </row>
    <row r="18" spans="1:6" ht="18.75" thickBot="1" x14ac:dyDescent="0.3">
      <c r="A18" s="171" t="str">
        <f>Female!$I2</f>
        <v>Rope Bridge</v>
      </c>
      <c r="B18" s="172"/>
      <c r="C18" s="173" t="str">
        <f>Female!$I2</f>
        <v>Rope Bridge</v>
      </c>
      <c r="D18" s="172"/>
      <c r="E18" s="173" t="str">
        <f>Female!$I2</f>
        <v>Rope Bridge</v>
      </c>
      <c r="F18" s="174"/>
    </row>
    <row r="19" spans="1:6" x14ac:dyDescent="0.25">
      <c r="A19" s="15">
        <v>3</v>
      </c>
      <c r="B19" s="44" t="str">
        <f>VLOOKUP(A19,Female!J:Q,8,FALSE)</f>
        <v>Richmond Hill</v>
      </c>
      <c r="C19" s="34">
        <v>3</v>
      </c>
      <c r="D19" s="44" t="str">
        <f>VLOOKUP(C19,Mix!J:Q,8,FALSE)</f>
        <v>Veterans</v>
      </c>
      <c r="E19" s="34">
        <v>3</v>
      </c>
      <c r="F19" s="35" t="str">
        <f>VLOOKUP(E19,Male!J:Q,8,FALSE)</f>
        <v>Benedictine (M)</v>
      </c>
    </row>
    <row r="20" spans="1:6" x14ac:dyDescent="0.25">
      <c r="A20" s="17">
        <v>2</v>
      </c>
      <c r="B20" s="45" t="str">
        <f>VLOOKUP(A20,Female!J:Q,8,FALSE)</f>
        <v>Veterans</v>
      </c>
      <c r="C20" s="36">
        <v>2</v>
      </c>
      <c r="D20" s="45" t="str">
        <f>VLOOKUP(C20,Mix!J:Q,8,FALSE)</f>
        <v>Smith Station</v>
      </c>
      <c r="E20" s="36">
        <v>2</v>
      </c>
      <c r="F20" s="37" t="str">
        <f>VLOOKUP(E20,Male!J:Q,8,FALSE)</f>
        <v>Perry Varsity</v>
      </c>
    </row>
    <row r="21" spans="1:6" ht="18.75" thickBot="1" x14ac:dyDescent="0.3">
      <c r="A21" s="19">
        <v>1</v>
      </c>
      <c r="B21" s="46" t="str">
        <f>VLOOKUP(A21,Female!J:Q,8,FALSE)</f>
        <v>Perry</v>
      </c>
      <c r="C21" s="38">
        <v>1</v>
      </c>
      <c r="D21" s="46" t="str">
        <f>VLOOKUP(C21,Mix!J:Q,8,FALSE)</f>
        <v>Northside (A)</v>
      </c>
      <c r="E21" s="38">
        <v>1</v>
      </c>
      <c r="F21" s="39" t="str">
        <f>VLOOKUP(E21,Male!J:Q,8,FALSE)</f>
        <v>Veterans</v>
      </c>
    </row>
    <row r="22" spans="1:6" ht="18.75" thickBot="1" x14ac:dyDescent="0.3">
      <c r="A22" s="21"/>
      <c r="C22" s="32"/>
      <c r="E22" s="32"/>
      <c r="F22" s="33"/>
    </row>
    <row r="23" spans="1:6" ht="18.75" thickBot="1" x14ac:dyDescent="0.3">
      <c r="A23" s="146" t="str">
        <f>Female!$K2</f>
        <v>CCR</v>
      </c>
      <c r="B23" s="147"/>
      <c r="C23" s="148" t="str">
        <f>Female!$K2</f>
        <v>CCR</v>
      </c>
      <c r="D23" s="147"/>
      <c r="E23" s="148" t="str">
        <f>Female!$K2</f>
        <v>CCR</v>
      </c>
      <c r="F23" s="149"/>
    </row>
    <row r="24" spans="1:6" x14ac:dyDescent="0.25">
      <c r="A24" s="15">
        <v>3</v>
      </c>
      <c r="B24" s="44" t="str">
        <f>VLOOKUP(A24,Female!L:Q,6,FALSE)</f>
        <v>Perry</v>
      </c>
      <c r="C24" s="34">
        <v>3</v>
      </c>
      <c r="D24" s="44" t="str">
        <f>VLOOKUP(C24,Mix!L:Q,6,FALSE)</f>
        <v>Veterans</v>
      </c>
      <c r="E24" s="34">
        <v>3</v>
      </c>
      <c r="F24" s="35" t="str">
        <f>VLOOKUP(E24,Male!L:Q,6,FALSE)</f>
        <v>Glenn Acad</v>
      </c>
    </row>
    <row r="25" spans="1:6" x14ac:dyDescent="0.25">
      <c r="A25" s="17">
        <v>2</v>
      </c>
      <c r="B25" s="45" t="str">
        <f>VLOOKUP(A25,Female!L:Q,6,FALSE)</f>
        <v>Richmond Hill</v>
      </c>
      <c r="C25" s="36">
        <v>2</v>
      </c>
      <c r="D25" s="45" t="str">
        <f>VLOOKUP(C25,Mix!L:Q,6,FALSE)</f>
        <v>Smith Station</v>
      </c>
      <c r="E25" s="36">
        <v>2</v>
      </c>
      <c r="F25" s="37" t="str">
        <f>VLOOKUP(E25,Male!L:Q,6,FALSE)</f>
        <v>Veterans</v>
      </c>
    </row>
    <row r="26" spans="1:6" ht="18.75" thickBot="1" x14ac:dyDescent="0.3">
      <c r="A26" s="19">
        <v>1</v>
      </c>
      <c r="B26" s="46" t="str">
        <f>VLOOKUP(A26,Female!L:Q,6,FALSE)</f>
        <v>Veterans</v>
      </c>
      <c r="C26" s="38">
        <v>1</v>
      </c>
      <c r="D26" s="46" t="str">
        <f>VLOOKUP(C26,Mix!L:Q,6,FALSE)</f>
        <v>Northside (A)</v>
      </c>
      <c r="E26" s="38">
        <v>1</v>
      </c>
      <c r="F26" s="39" t="str">
        <f>VLOOKUP(E26,Male!L:Q,6,FALSE)</f>
        <v>Benedictine (M)</v>
      </c>
    </row>
    <row r="27" spans="1:6" ht="18.75" thickBot="1" x14ac:dyDescent="0.3">
      <c r="A27" s="21"/>
      <c r="C27" s="32"/>
      <c r="E27" s="32"/>
      <c r="F27" s="33"/>
    </row>
    <row r="28" spans="1:6" ht="18.75" thickBot="1" x14ac:dyDescent="0.3">
      <c r="A28" s="163" t="str">
        <f>Female!$M2</f>
        <v>Raider Item Carry</v>
      </c>
      <c r="B28" s="164"/>
      <c r="C28" s="165" t="str">
        <f>Female!$M2</f>
        <v>Raider Item Carry</v>
      </c>
      <c r="D28" s="164"/>
      <c r="E28" s="165" t="str">
        <f>Female!$M2</f>
        <v>Raider Item Carry</v>
      </c>
      <c r="F28" s="166"/>
    </row>
    <row r="29" spans="1:6" x14ac:dyDescent="0.25">
      <c r="A29" s="15">
        <v>3</v>
      </c>
      <c r="B29" s="44" t="str">
        <f>VLOOKUP(A29,Female!N:Q,4,FALSE)</f>
        <v>Perry</v>
      </c>
      <c r="C29" s="34">
        <v>3</v>
      </c>
      <c r="D29" s="44" t="str">
        <f>VLOOKUP(C29,Mix!N:Q,4,FALSE)</f>
        <v>Smith Station</v>
      </c>
      <c r="E29" s="34">
        <v>3</v>
      </c>
      <c r="F29" s="35" t="str">
        <f>VLOOKUP(E29,Male!N:Q,4,FALSE)</f>
        <v>Glenn Acad</v>
      </c>
    </row>
    <row r="30" spans="1:6" x14ac:dyDescent="0.25">
      <c r="A30" s="17">
        <v>2</v>
      </c>
      <c r="B30" s="45" t="str">
        <f>VLOOKUP(A30,Female!N:Q,4,FALSE)</f>
        <v>Richmond Hill</v>
      </c>
      <c r="C30" s="36">
        <v>2</v>
      </c>
      <c r="D30" s="45" t="str">
        <f>VLOOKUP(C30,Mix!N:Q,4,FALSE)</f>
        <v>Northside (A)</v>
      </c>
      <c r="E30" s="36">
        <v>2</v>
      </c>
      <c r="F30" s="37" t="str">
        <f>VLOOKUP(E30,Male!N:Q,4,FALSE)</f>
        <v>Benedictine (M)</v>
      </c>
    </row>
    <row r="31" spans="1:6" x14ac:dyDescent="0.25">
      <c r="A31" s="19">
        <v>1</v>
      </c>
      <c r="B31" s="46" t="str">
        <f>VLOOKUP(A31,Female!N:Q,4,FALSE)</f>
        <v>Veterans</v>
      </c>
      <c r="C31" s="40">
        <v>1</v>
      </c>
      <c r="D31" s="47" t="str">
        <f>VLOOKUP(C31,Mix!N:Q,4,FALSE)</f>
        <v>Veterans</v>
      </c>
      <c r="E31" s="40">
        <v>1</v>
      </c>
      <c r="F31" s="41" t="str">
        <f>VLOOKUP(E31,Male!N:Q,4,FALSE)</f>
        <v>Veterans</v>
      </c>
    </row>
    <row r="32" spans="1:6" x14ac:dyDescent="0.25">
      <c r="A32" s="150" t="s">
        <v>12</v>
      </c>
      <c r="B32" s="151"/>
      <c r="C32" s="152"/>
      <c r="D32" s="152"/>
      <c r="E32" s="152"/>
      <c r="F32" s="153"/>
    </row>
    <row r="33" spans="1:6" x14ac:dyDescent="0.25">
      <c r="A33" s="154"/>
      <c r="B33" s="155"/>
      <c r="C33" s="155"/>
      <c r="D33" s="155"/>
      <c r="E33" s="155"/>
      <c r="F33" s="156"/>
    </row>
    <row r="34" spans="1:6" x14ac:dyDescent="0.25">
      <c r="A34" s="157" t="s">
        <v>9</v>
      </c>
      <c r="B34" s="158"/>
      <c r="C34" s="159" t="s">
        <v>10</v>
      </c>
      <c r="D34" s="160"/>
      <c r="E34" s="161" t="s">
        <v>11</v>
      </c>
      <c r="F34" s="162"/>
    </row>
    <row r="35" spans="1:6" x14ac:dyDescent="0.25">
      <c r="A35" s="15" t="s">
        <v>110</v>
      </c>
      <c r="B35" s="18" t="s">
        <v>80</v>
      </c>
      <c r="C35" s="15" t="s">
        <v>110</v>
      </c>
      <c r="D35" s="18" t="s">
        <v>101</v>
      </c>
      <c r="E35" s="15">
        <v>3</v>
      </c>
      <c r="F35" s="16" t="str">
        <f>VLOOKUP(E35,Male!P:Q,2,FALSE)</f>
        <v>Glenn Acad</v>
      </c>
    </row>
    <row r="36" spans="1:6" x14ac:dyDescent="0.25">
      <c r="A36" s="17" t="s">
        <v>109</v>
      </c>
      <c r="B36" s="18" t="s">
        <v>94</v>
      </c>
      <c r="C36" s="17" t="s">
        <v>109</v>
      </c>
      <c r="D36" s="18" t="s">
        <v>84</v>
      </c>
      <c r="E36" s="17">
        <v>2</v>
      </c>
      <c r="F36" s="16" t="str">
        <f>VLOOKUP(E36,Male!P:Q,2,FALSE)</f>
        <v>Benedictine (M)</v>
      </c>
    </row>
    <row r="37" spans="1:6" x14ac:dyDescent="0.25">
      <c r="A37" s="19">
        <v>1</v>
      </c>
      <c r="B37" s="20" t="str">
        <f>VLOOKUP(A37,Female!P:Q,2,FALSE)</f>
        <v>Veterans</v>
      </c>
      <c r="C37" s="19">
        <v>1</v>
      </c>
      <c r="D37" s="20" t="str">
        <f>VLOOKUP(C37,Mix!P:Q,2,FALSE)</f>
        <v>Veterans</v>
      </c>
      <c r="E37" s="19">
        <v>1</v>
      </c>
      <c r="F37" s="16" t="str">
        <f>VLOOKUP(E37,Male!P:Q,2,FALSE)</f>
        <v>Veterans</v>
      </c>
    </row>
    <row r="39" spans="1:6" x14ac:dyDescent="0.25">
      <c r="A39" s="9" t="s">
        <v>107</v>
      </c>
      <c r="B39" s="9" t="s">
        <v>108</v>
      </c>
    </row>
  </sheetData>
  <mergeCells count="26">
    <mergeCell ref="A1:F1"/>
    <mergeCell ref="A2:B2"/>
    <mergeCell ref="C2:D2"/>
    <mergeCell ref="E2:F2"/>
    <mergeCell ref="A3:B3"/>
    <mergeCell ref="C3:D3"/>
    <mergeCell ref="E3:F3"/>
    <mergeCell ref="A8:B8"/>
    <mergeCell ref="C8:D8"/>
    <mergeCell ref="E8:F8"/>
    <mergeCell ref="A18:B18"/>
    <mergeCell ref="C18:D18"/>
    <mergeCell ref="E18:F18"/>
    <mergeCell ref="A13:B13"/>
    <mergeCell ref="C13:D13"/>
    <mergeCell ref="E13:F13"/>
    <mergeCell ref="A23:B23"/>
    <mergeCell ref="C23:D23"/>
    <mergeCell ref="E23:F23"/>
    <mergeCell ref="A32:F33"/>
    <mergeCell ref="A34:B34"/>
    <mergeCell ref="C34:D34"/>
    <mergeCell ref="E34:F34"/>
    <mergeCell ref="A28:B28"/>
    <mergeCell ref="C28:D28"/>
    <mergeCell ref="E28:F28"/>
  </mergeCells>
  <pageMargins left="0.7" right="0.7" top="0.75" bottom="0.75" header="0.3" footer="0.3"/>
  <pageSetup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2"/>
  <sheetViews>
    <sheetView workbookViewId="0">
      <selection activeCell="D8" sqref="D8"/>
    </sheetView>
  </sheetViews>
  <sheetFormatPr defaultRowHeight="12.75" x14ac:dyDescent="0.2"/>
  <cols>
    <col min="1" max="1" width="3" bestFit="1" customWidth="1"/>
    <col min="2" max="2" width="18" customWidth="1"/>
    <col min="3" max="3" width="3" bestFit="1" customWidth="1"/>
    <col min="4" max="4" width="22.42578125" customWidth="1"/>
    <col min="5" max="5" width="3" bestFit="1" customWidth="1"/>
    <col min="6" max="6" width="28" customWidth="1"/>
    <col min="7" max="7" width="2" bestFit="1" customWidth="1"/>
    <col min="8" max="8" width="19.42578125" customWidth="1"/>
  </cols>
  <sheetData>
    <row r="1" spans="1:8" ht="18" x14ac:dyDescent="0.2">
      <c r="A1" s="190" t="s">
        <v>13</v>
      </c>
      <c r="B1" s="190"/>
      <c r="C1" s="191" t="s">
        <v>14</v>
      </c>
      <c r="D1" s="191"/>
      <c r="E1" s="192" t="s">
        <v>15</v>
      </c>
      <c r="F1" s="192"/>
    </row>
    <row r="2" spans="1:8" ht="18" x14ac:dyDescent="0.25">
      <c r="A2" s="193"/>
      <c r="B2" s="193"/>
      <c r="C2" s="193"/>
      <c r="D2" s="193"/>
      <c r="E2" s="193"/>
      <c r="F2" s="193"/>
    </row>
    <row r="3" spans="1:8" ht="18" x14ac:dyDescent="0.25">
      <c r="A3" s="24"/>
      <c r="B3" s="9"/>
      <c r="C3" s="24"/>
      <c r="D3" s="9"/>
      <c r="E3" s="24"/>
      <c r="F3" s="9"/>
    </row>
    <row r="4" spans="1:8" ht="18" x14ac:dyDescent="0.25">
      <c r="A4" s="24"/>
      <c r="B4" s="9"/>
      <c r="C4" s="24"/>
      <c r="D4" s="9"/>
      <c r="E4" s="24"/>
      <c r="F4" s="9"/>
    </row>
    <row r="5" spans="1:8" ht="18" x14ac:dyDescent="0.25">
      <c r="A5" s="24"/>
      <c r="B5" s="9"/>
      <c r="C5" s="24"/>
      <c r="D5" s="9"/>
      <c r="E5" s="24"/>
      <c r="F5" s="9"/>
    </row>
    <row r="6" spans="1:8" x14ac:dyDescent="0.2">
      <c r="A6" s="189" t="s">
        <v>16</v>
      </c>
      <c r="B6" s="189"/>
      <c r="C6" s="189"/>
      <c r="D6" s="189"/>
      <c r="E6" s="189"/>
      <c r="F6" s="189"/>
      <c r="G6" s="189"/>
      <c r="H6" s="189"/>
    </row>
    <row r="7" spans="1:8" ht="32.25" customHeight="1" x14ac:dyDescent="0.25">
      <c r="A7" s="25"/>
      <c r="B7" s="26" t="s">
        <v>17</v>
      </c>
      <c r="C7" s="26"/>
      <c r="D7" s="26" t="s">
        <v>18</v>
      </c>
      <c r="E7" s="26"/>
      <c r="F7" s="26" t="s">
        <v>19</v>
      </c>
      <c r="G7" s="26"/>
      <c r="H7" s="26" t="s">
        <v>20</v>
      </c>
    </row>
    <row r="8" spans="1:8" ht="32.25" customHeight="1" x14ac:dyDescent="0.2">
      <c r="A8" s="26">
        <v>3</v>
      </c>
      <c r="B8" s="26"/>
      <c r="C8" s="26">
        <v>3</v>
      </c>
      <c r="D8" s="26"/>
      <c r="E8" s="26">
        <v>3</v>
      </c>
      <c r="F8" s="26"/>
      <c r="G8" s="26">
        <v>3</v>
      </c>
      <c r="H8" s="26"/>
    </row>
    <row r="9" spans="1:8" ht="32.25" customHeight="1" x14ac:dyDescent="0.2">
      <c r="A9" s="26">
        <v>2</v>
      </c>
      <c r="B9" s="26"/>
      <c r="C9" s="26">
        <v>2</v>
      </c>
      <c r="D9" s="26"/>
      <c r="E9" s="26">
        <v>2</v>
      </c>
      <c r="F9" s="26"/>
      <c r="G9" s="26">
        <v>2</v>
      </c>
      <c r="H9" s="26"/>
    </row>
    <row r="10" spans="1:8" ht="31.5" customHeight="1" x14ac:dyDescent="0.2">
      <c r="A10" s="26">
        <v>1</v>
      </c>
      <c r="B10" s="26"/>
      <c r="C10" s="26">
        <v>1</v>
      </c>
      <c r="D10" s="26"/>
      <c r="E10" s="26">
        <v>1</v>
      </c>
      <c r="F10" s="26"/>
      <c r="G10" s="26">
        <v>1</v>
      </c>
      <c r="H10" s="26"/>
    </row>
    <row r="11" spans="1:8" ht="30" customHeight="1" x14ac:dyDescent="0.2"/>
    <row r="12" spans="1:8" ht="16.5" customHeight="1" x14ac:dyDescent="0.2">
      <c r="A12" s="189" t="s">
        <v>21</v>
      </c>
      <c r="B12" s="189"/>
      <c r="C12" s="189"/>
      <c r="D12" s="189"/>
      <c r="E12" s="189"/>
      <c r="F12" s="189"/>
      <c r="G12" s="189"/>
      <c r="H12" s="189"/>
    </row>
    <row r="13" spans="1:8" ht="32.25" customHeight="1" x14ac:dyDescent="0.25">
      <c r="A13" s="25"/>
      <c r="B13" s="26" t="s">
        <v>17</v>
      </c>
      <c r="C13" s="26"/>
      <c r="D13" s="26" t="s">
        <v>18</v>
      </c>
      <c r="E13" s="26"/>
      <c r="F13" s="26" t="s">
        <v>19</v>
      </c>
      <c r="G13" s="26"/>
      <c r="H13" s="26" t="s">
        <v>20</v>
      </c>
    </row>
    <row r="14" spans="1:8" ht="32.25" customHeight="1" x14ac:dyDescent="0.2">
      <c r="A14" s="26">
        <v>3</v>
      </c>
      <c r="B14" s="26"/>
      <c r="C14" s="26">
        <v>3</v>
      </c>
      <c r="D14" s="26"/>
      <c r="E14" s="26">
        <v>3</v>
      </c>
      <c r="F14" s="26"/>
      <c r="G14" s="26">
        <v>3</v>
      </c>
      <c r="H14" s="26"/>
    </row>
    <row r="15" spans="1:8" ht="32.25" customHeight="1" x14ac:dyDescent="0.2">
      <c r="A15" s="26">
        <v>2</v>
      </c>
      <c r="B15" s="26"/>
      <c r="C15" s="26">
        <v>2</v>
      </c>
      <c r="D15" s="26"/>
      <c r="E15" s="26">
        <v>2</v>
      </c>
      <c r="F15" s="26"/>
      <c r="G15" s="26">
        <v>2</v>
      </c>
      <c r="H15" s="26"/>
    </row>
    <row r="16" spans="1:8" ht="32.25" customHeight="1" x14ac:dyDescent="0.2">
      <c r="A16" s="26">
        <v>1</v>
      </c>
      <c r="B16" s="26"/>
      <c r="C16" s="26">
        <v>1</v>
      </c>
      <c r="D16" s="26"/>
      <c r="E16" s="26">
        <v>1</v>
      </c>
      <c r="F16" s="26"/>
      <c r="G16" s="26">
        <v>1</v>
      </c>
      <c r="H16" s="26"/>
    </row>
    <row r="17" spans="1:8" ht="19.5" customHeight="1" x14ac:dyDescent="0.2"/>
    <row r="18" spans="1:8" ht="15.75" customHeight="1" x14ac:dyDescent="0.2">
      <c r="A18" s="189" t="s">
        <v>22</v>
      </c>
      <c r="B18" s="189"/>
      <c r="C18" s="189"/>
      <c r="D18" s="189"/>
      <c r="E18" s="189"/>
      <c r="F18" s="189"/>
      <c r="G18" s="189"/>
      <c r="H18" s="189"/>
    </row>
    <row r="19" spans="1:8" ht="32.25" customHeight="1" x14ac:dyDescent="0.25">
      <c r="A19" s="25"/>
      <c r="B19" s="26" t="s">
        <v>17</v>
      </c>
      <c r="C19" s="26"/>
      <c r="D19" s="26" t="s">
        <v>18</v>
      </c>
      <c r="E19" s="26"/>
      <c r="F19" s="26" t="s">
        <v>19</v>
      </c>
      <c r="G19" s="26"/>
      <c r="H19" s="26" t="s">
        <v>20</v>
      </c>
    </row>
    <row r="20" spans="1:8" ht="32.25" customHeight="1" x14ac:dyDescent="0.2">
      <c r="A20" s="26">
        <v>3</v>
      </c>
      <c r="B20" s="26"/>
      <c r="C20" s="26">
        <v>3</v>
      </c>
      <c r="D20" s="26"/>
      <c r="E20" s="26">
        <v>3</v>
      </c>
      <c r="F20" s="26"/>
      <c r="G20" s="26">
        <v>3</v>
      </c>
      <c r="H20" s="26"/>
    </row>
    <row r="21" spans="1:8" ht="32.25" customHeight="1" x14ac:dyDescent="0.2">
      <c r="A21" s="26">
        <v>2</v>
      </c>
      <c r="B21" s="26"/>
      <c r="C21" s="26">
        <v>2</v>
      </c>
      <c r="D21" s="26"/>
      <c r="E21" s="26">
        <v>2</v>
      </c>
      <c r="F21" s="26"/>
      <c r="G21" s="26">
        <v>2</v>
      </c>
      <c r="H21" s="26"/>
    </row>
    <row r="22" spans="1:8" ht="32.25" customHeight="1" x14ac:dyDescent="0.2">
      <c r="A22" s="26">
        <v>1</v>
      </c>
      <c r="B22" s="26"/>
      <c r="C22" s="26">
        <v>1</v>
      </c>
      <c r="D22" s="26"/>
      <c r="E22" s="26">
        <v>1</v>
      </c>
      <c r="F22" s="26"/>
      <c r="G22" s="26">
        <v>1</v>
      </c>
      <c r="H22" s="26"/>
    </row>
  </sheetData>
  <mergeCells count="9">
    <mergeCell ref="A6:H6"/>
    <mergeCell ref="A12:H12"/>
    <mergeCell ref="A18:H18"/>
    <mergeCell ref="A1:B1"/>
    <mergeCell ref="C1:D1"/>
    <mergeCell ref="E1:F1"/>
    <mergeCell ref="A2:B2"/>
    <mergeCell ref="C2:D2"/>
    <mergeCell ref="E2:F2"/>
  </mergeCells>
  <pageMargins left="0.7" right="0.7" top="0.75" bottom="0.75" header="0.3" footer="0.3"/>
  <pageSetup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3"/>
  <sheetViews>
    <sheetView topLeftCell="A25" zoomScaleNormal="100" workbookViewId="0">
      <selection activeCell="C35" sqref="C35"/>
    </sheetView>
  </sheetViews>
  <sheetFormatPr defaultColWidth="10.85546875" defaultRowHeight="15" x14ac:dyDescent="0.2"/>
  <cols>
    <col min="1" max="1" width="28" style="8" bestFit="1" customWidth="1"/>
    <col min="2" max="2" width="10.85546875" style="8"/>
    <col min="3" max="3" width="29" style="8" customWidth="1"/>
    <col min="4" max="16384" width="10.85546875" style="8"/>
  </cols>
  <sheetData>
    <row r="1" spans="1:3" ht="15.75" x14ac:dyDescent="0.25">
      <c r="A1" s="11" t="s">
        <v>23</v>
      </c>
    </row>
    <row r="2" spans="1:3" x14ac:dyDescent="0.2">
      <c r="A2" s="22" t="s">
        <v>24</v>
      </c>
      <c r="B2" s="8" t="s">
        <v>25</v>
      </c>
    </row>
    <row r="3" spans="1:3" x14ac:dyDescent="0.2">
      <c r="A3" s="22"/>
    </row>
    <row r="4" spans="1:3" x14ac:dyDescent="0.2">
      <c r="A4" s="22" t="s">
        <v>26</v>
      </c>
      <c r="B4" s="8" t="s">
        <v>27</v>
      </c>
    </row>
    <row r="5" spans="1:3" ht="15.75" x14ac:dyDescent="0.25">
      <c r="A5" s="23"/>
      <c r="B5" s="8" t="s">
        <v>28</v>
      </c>
    </row>
    <row r="6" spans="1:3" x14ac:dyDescent="0.2">
      <c r="B6" s="8" t="s">
        <v>29</v>
      </c>
    </row>
    <row r="7" spans="1:3" x14ac:dyDescent="0.2">
      <c r="A7" s="22"/>
    </row>
    <row r="8" spans="1:3" x14ac:dyDescent="0.2">
      <c r="A8" s="22" t="s">
        <v>30</v>
      </c>
      <c r="B8" s="8" t="s">
        <v>31</v>
      </c>
    </row>
    <row r="9" spans="1:3" x14ac:dyDescent="0.2">
      <c r="A9" s="22" t="s">
        <v>32</v>
      </c>
      <c r="B9" s="8" t="s">
        <v>33</v>
      </c>
    </row>
    <row r="10" spans="1:3" x14ac:dyDescent="0.2">
      <c r="A10" s="22" t="s">
        <v>34</v>
      </c>
      <c r="B10" s="8" t="s">
        <v>35</v>
      </c>
    </row>
    <row r="11" spans="1:3" x14ac:dyDescent="0.2">
      <c r="A11" s="22"/>
      <c r="C11" s="8" t="s">
        <v>36</v>
      </c>
    </row>
    <row r="12" spans="1:3" x14ac:dyDescent="0.2">
      <c r="A12" s="22"/>
      <c r="C12" s="14" t="s">
        <v>37</v>
      </c>
    </row>
    <row r="13" spans="1:3" x14ac:dyDescent="0.2">
      <c r="A13" s="22"/>
      <c r="C13" s="8" t="s">
        <v>38</v>
      </c>
    </row>
    <row r="14" spans="1:3" x14ac:dyDescent="0.2">
      <c r="A14" s="22"/>
    </row>
    <row r="15" spans="1:3" x14ac:dyDescent="0.2">
      <c r="A15" s="22"/>
      <c r="B15" s="14" t="s">
        <v>39</v>
      </c>
    </row>
    <row r="16" spans="1:3" x14ac:dyDescent="0.2">
      <c r="A16" s="22"/>
    </row>
    <row r="17" spans="1:5" x14ac:dyDescent="0.2">
      <c r="A17" s="22" t="s">
        <v>40</v>
      </c>
      <c r="B17" s="8" t="s">
        <v>41</v>
      </c>
    </row>
    <row r="18" spans="1:5" x14ac:dyDescent="0.2">
      <c r="A18" s="22"/>
      <c r="B18" s="8" t="s">
        <v>42</v>
      </c>
    </row>
    <row r="19" spans="1:5" x14ac:dyDescent="0.2">
      <c r="A19" s="22"/>
      <c r="B19" s="10" t="s">
        <v>43</v>
      </c>
    </row>
    <row r="20" spans="1:5" x14ac:dyDescent="0.2">
      <c r="A20" s="22"/>
    </row>
    <row r="21" spans="1:5" x14ac:dyDescent="0.2">
      <c r="A21" s="22"/>
    </row>
    <row r="22" spans="1:5" x14ac:dyDescent="0.2">
      <c r="A22" s="22" t="s">
        <v>44</v>
      </c>
      <c r="B22" s="8" t="s">
        <v>45</v>
      </c>
      <c r="C22" s="10" t="s">
        <v>46</v>
      </c>
      <c r="E22" s="8" t="s">
        <v>47</v>
      </c>
    </row>
    <row r="23" spans="1:5" x14ac:dyDescent="0.2">
      <c r="A23" s="22"/>
      <c r="B23" s="8" t="s">
        <v>48</v>
      </c>
      <c r="C23" s="10" t="s">
        <v>49</v>
      </c>
    </row>
    <row r="24" spans="1:5" x14ac:dyDescent="0.2">
      <c r="A24" s="22"/>
      <c r="B24" s="8" t="s">
        <v>50</v>
      </c>
      <c r="C24" s="10" t="s">
        <v>51</v>
      </c>
    </row>
    <row r="25" spans="1:5" x14ac:dyDescent="0.2">
      <c r="A25" s="22"/>
      <c r="B25" s="10" t="s">
        <v>52</v>
      </c>
    </row>
    <row r="26" spans="1:5" x14ac:dyDescent="0.2">
      <c r="A26" s="22"/>
      <c r="B26" s="8" t="s">
        <v>53</v>
      </c>
      <c r="C26" s="10" t="s">
        <v>54</v>
      </c>
    </row>
    <row r="27" spans="1:5" x14ac:dyDescent="0.2">
      <c r="A27" s="22"/>
      <c r="B27" s="8" t="s">
        <v>55</v>
      </c>
      <c r="C27" s="10" t="s">
        <v>56</v>
      </c>
    </row>
    <row r="28" spans="1:5" x14ac:dyDescent="0.2">
      <c r="A28" s="22"/>
      <c r="B28" s="8" t="s">
        <v>57</v>
      </c>
      <c r="C28" s="10" t="s">
        <v>58</v>
      </c>
    </row>
    <row r="29" spans="1:5" x14ac:dyDescent="0.2">
      <c r="A29" s="22"/>
    </row>
    <row r="30" spans="1:5" x14ac:dyDescent="0.2">
      <c r="A30" s="22" t="s">
        <v>59</v>
      </c>
      <c r="B30" s="8" t="s">
        <v>60</v>
      </c>
    </row>
    <row r="31" spans="1:5" x14ac:dyDescent="0.2">
      <c r="A31" s="22" t="s">
        <v>61</v>
      </c>
      <c r="B31" s="8" t="s">
        <v>62</v>
      </c>
    </row>
    <row r="32" spans="1:5" x14ac:dyDescent="0.2">
      <c r="B32" s="8" t="s">
        <v>63</v>
      </c>
    </row>
    <row r="34" spans="2:3" x14ac:dyDescent="0.2">
      <c r="B34" s="8" t="s">
        <v>64</v>
      </c>
    </row>
    <row r="35" spans="2:3" x14ac:dyDescent="0.2">
      <c r="C35" s="8" t="s">
        <v>65</v>
      </c>
    </row>
    <row r="36" spans="2:3" x14ac:dyDescent="0.2">
      <c r="B36" s="8" t="s">
        <v>66</v>
      </c>
    </row>
    <row r="37" spans="2:3" x14ac:dyDescent="0.2">
      <c r="C37" s="8" t="s">
        <v>67</v>
      </c>
    </row>
    <row r="38" spans="2:3" x14ac:dyDescent="0.2">
      <c r="C38" s="8" t="s">
        <v>68</v>
      </c>
    </row>
    <row r="39" spans="2:3" x14ac:dyDescent="0.2">
      <c r="C39" s="8" t="s">
        <v>69</v>
      </c>
    </row>
    <row r="40" spans="2:3" x14ac:dyDescent="0.2">
      <c r="C40" s="8" t="s">
        <v>70</v>
      </c>
    </row>
    <row r="42" spans="2:3" x14ac:dyDescent="0.2">
      <c r="B42" s="10" t="s">
        <v>71</v>
      </c>
    </row>
    <row r="43" spans="2:3" x14ac:dyDescent="0.2">
      <c r="B43" s="10" t="s">
        <v>72</v>
      </c>
    </row>
    <row r="44" spans="2:3" x14ac:dyDescent="0.2">
      <c r="B44" s="8" t="s">
        <v>73</v>
      </c>
    </row>
    <row r="45" spans="2:3" x14ac:dyDescent="0.2">
      <c r="C45" s="8" t="s">
        <v>74</v>
      </c>
    </row>
    <row r="46" spans="2:3" x14ac:dyDescent="0.2">
      <c r="C46" s="8" t="s">
        <v>75</v>
      </c>
    </row>
    <row r="47" spans="2:3" x14ac:dyDescent="0.2">
      <c r="C47" s="8" t="s">
        <v>76</v>
      </c>
    </row>
    <row r="48" spans="2:3" x14ac:dyDescent="0.2">
      <c r="C48" s="8" t="s">
        <v>77</v>
      </c>
    </row>
    <row r="53" spans="1:16" ht="16.5" thickBot="1" x14ac:dyDescent="0.3">
      <c r="A53" s="12" t="s">
        <v>78</v>
      </c>
      <c r="B53" s="4">
        <v>1.3625</v>
      </c>
      <c r="C53" s="1"/>
      <c r="D53" s="4">
        <v>1.0944444444444443</v>
      </c>
      <c r="E53" s="1"/>
      <c r="F53" s="6">
        <v>0.9</v>
      </c>
      <c r="G53" s="1"/>
      <c r="H53" s="7"/>
      <c r="I53" s="1"/>
      <c r="J53" s="4">
        <v>1.75</v>
      </c>
      <c r="K53" s="1"/>
      <c r="L53" s="5">
        <v>0.23124999999999998</v>
      </c>
      <c r="M53" s="1"/>
      <c r="N53" s="2"/>
      <c r="O53" s="3"/>
      <c r="P53" s="13"/>
    </row>
  </sheetData>
  <pageMargins left="0.7" right="0.7" top="0.75" bottom="0.75" header="0.3" footer="0.3"/>
  <pageSetup scale="4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BBC7419C535B41AC205119C46E9AC0" ma:contentTypeVersion="14" ma:contentTypeDescription="Create a new document." ma:contentTypeScope="" ma:versionID="335cec6b7af83739e55f5fc3d9fc1a2f">
  <xsd:schema xmlns:xsd="http://www.w3.org/2001/XMLSchema" xmlns:xs="http://www.w3.org/2001/XMLSchema" xmlns:p="http://schemas.microsoft.com/office/2006/metadata/properties" xmlns:ns3="d383efe5-30ec-482e-8ebd-2e1926325f33" xmlns:ns4="cc86b3c5-c4fd-430d-b4c9-f8e90bf62802" targetNamespace="http://schemas.microsoft.com/office/2006/metadata/properties" ma:root="true" ma:fieldsID="ba8e52639242606c4f940039f95d1c8d" ns3:_="" ns4:_="">
    <xsd:import namespace="d383efe5-30ec-482e-8ebd-2e1926325f33"/>
    <xsd:import namespace="cc86b3c5-c4fd-430d-b4c9-f8e90bf6280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83efe5-30ec-482e-8ebd-2e1926325f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6b3c5-c4fd-430d-b4c9-f8e90bf62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59DAD8-8941-4D9B-AA9D-D9B9E94B7C69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d383efe5-30ec-482e-8ebd-2e1926325f33"/>
    <ds:schemaRef ds:uri="cc86b3c5-c4fd-430d-b4c9-f8e90bf62802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297660-C179-40CB-9DBE-E1CAAC2A85BB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AC7729-987E-49C5-85C4-AE3A8A6B5C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Team List</vt:lpstr>
      <vt:lpstr>Male</vt:lpstr>
      <vt:lpstr>Mix</vt:lpstr>
      <vt:lpstr>Female</vt:lpstr>
      <vt:lpstr>Results</vt:lpstr>
      <vt:lpstr>Results 1</vt:lpstr>
      <vt:lpstr>Helper</vt:lpstr>
      <vt:lpstr>Female!Print_Area</vt:lpstr>
      <vt:lpstr>Male!Print_Area</vt:lpstr>
      <vt:lpstr>Mix!Print_Area</vt:lpstr>
      <vt:lpstr>Results!Print_Area</vt:lpstr>
      <vt:lpstr>Team_Relay</vt:lpstr>
    </vt:vector>
  </TitlesOfParts>
  <Manager/>
  <Company>US Army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jerry.queen</dc:creator>
  <cp:keywords/>
  <dc:description/>
  <cp:lastModifiedBy>Bergey, Stephen Eric</cp:lastModifiedBy>
  <cp:revision/>
  <cp:lastPrinted>2026-09-29T18:10:02Z</cp:lastPrinted>
  <dcterms:created xsi:type="dcterms:W3CDTF">2012-09-19T17:00:51Z</dcterms:created>
  <dcterms:modified xsi:type="dcterms:W3CDTF">2026-10-04T14:26:20Z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0x010100D5BBC7419C535B41AC205119C46E9AC0</vt:lpwstr>
  </property>
</Properties>
</file>